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598"/>
  </bookViews>
  <sheets>
    <sheet name="Пух" sheetId="15" r:id="rId1"/>
    <sheet name="Ремонт обуви" sheetId="14" r:id="rId2"/>
    <sheet name="Жен.зал миоры " sheetId="3" r:id="rId3"/>
    <sheet name="Выезд жен" sheetId="9" r:id="rId4"/>
    <sheet name="Муж.зал" sheetId="6" r:id="rId5"/>
    <sheet name="Выезд муж" sheetId="8" r:id="rId6"/>
    <sheet name="ЖЗ " sheetId="10" state="hidden" r:id="rId7"/>
    <sheet name="ЖЗ Выезд " sheetId="12" state="hidden" r:id="rId8"/>
    <sheet name="МЗ " sheetId="11" state="hidden" r:id="rId9"/>
    <sheet name="МЗ Выезд  " sheetId="13" state="hidden" r:id="rId10"/>
  </sheets>
  <externalReferences>
    <externalReference r:id="rId11"/>
    <externalReference r:id="rId12"/>
  </externalReferences>
  <definedNames>
    <definedName name="_xlnm.Print_Area" localSheetId="5">'Выезд муж'!$A$1:$D$37</definedName>
    <definedName name="_xlnm.Print_Area" localSheetId="2">'Жен.зал миоры '!$A$1:$E$52</definedName>
    <definedName name="_xlnm.Print_Area" localSheetId="6">'ЖЗ '!$A$1:$AO$165</definedName>
    <definedName name="_xlnm.Print_Area" localSheetId="7">'ЖЗ Выезд '!$A$1:$AQ$169</definedName>
    <definedName name="_xlnm.Print_Area" localSheetId="8">'МЗ '!$A$1:$AO$95</definedName>
    <definedName name="_xlnm.Print_Area" localSheetId="9">'МЗ Выезд  '!$A$1:$AQ$87</definedName>
    <definedName name="_xlnm.Print_Area" localSheetId="4">Муж.зал!$A$1:$D$37</definedName>
    <definedName name="_xlnm.Print_Area" localSheetId="1">'Ремонт обуви'!$A$1:$C$48</definedName>
  </definedNames>
  <calcPr calcId="124519"/>
</workbook>
</file>

<file path=xl/calcChain.xml><?xml version="1.0" encoding="utf-8"?>
<calcChain xmlns="http://schemas.openxmlformats.org/spreadsheetml/2006/main">
  <c r="C8" i="15"/>
  <c r="E47" i="14" l="1"/>
  <c r="C47"/>
  <c r="E46"/>
  <c r="C46"/>
  <c r="E45"/>
  <c r="C45"/>
  <c r="E44"/>
  <c r="E43"/>
  <c r="C43"/>
  <c r="E42"/>
  <c r="C42"/>
  <c r="C41"/>
  <c r="E41" s="1"/>
  <c r="E40"/>
  <c r="C40"/>
  <c r="E39"/>
  <c r="C39"/>
  <c r="E38"/>
  <c r="C38"/>
  <c r="E37"/>
  <c r="C37"/>
  <c r="E36"/>
  <c r="C36"/>
  <c r="C35"/>
  <c r="E35" s="1"/>
  <c r="C34"/>
  <c r="E34" s="1"/>
  <c r="E33"/>
  <c r="C33"/>
  <c r="E32"/>
  <c r="E31"/>
  <c r="C31"/>
  <c r="E30"/>
  <c r="C30"/>
  <c r="E29"/>
  <c r="C29"/>
  <c r="C28"/>
  <c r="E28" s="1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C15"/>
  <c r="E15" s="1"/>
  <c r="C14"/>
  <c r="E14" s="1"/>
  <c r="E13"/>
  <c r="C13"/>
  <c r="E12"/>
  <c r="C12"/>
  <c r="E11"/>
  <c r="C11"/>
  <c r="E10"/>
  <c r="C10"/>
  <c r="AR123" i="10" l="1"/>
  <c r="AR124"/>
  <c r="AR125"/>
  <c r="AR126"/>
  <c r="AR127"/>
  <c r="AR128"/>
  <c r="AR129"/>
  <c r="AR130"/>
  <c r="AR131"/>
  <c r="AR132"/>
  <c r="AR133"/>
  <c r="AR134"/>
  <c r="AR135"/>
  <c r="AR136"/>
  <c r="AR137"/>
  <c r="AR138"/>
  <c r="AR139"/>
  <c r="AR140"/>
  <c r="AR141"/>
  <c r="AR142"/>
  <c r="AR143"/>
  <c r="AR144"/>
  <c r="AR145"/>
  <c r="AR146"/>
  <c r="AR147"/>
  <c r="AR148"/>
  <c r="AR149"/>
  <c r="AR150"/>
  <c r="AR151"/>
  <c r="AR152"/>
  <c r="AR153"/>
  <c r="AR154"/>
  <c r="AR155"/>
  <c r="AR156"/>
  <c r="AR157"/>
  <c r="AR158"/>
  <c r="AR159"/>
  <c r="AR122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67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16"/>
  <c r="AL75" i="13"/>
  <c r="AL76"/>
  <c r="AL77"/>
  <c r="AL78"/>
  <c r="AL79"/>
  <c r="AL74"/>
  <c r="AL69"/>
  <c r="AL70"/>
  <c r="AL71"/>
  <c r="AL72"/>
  <c r="AL68"/>
  <c r="AL65"/>
  <c r="AL66"/>
  <c r="AL64"/>
  <c r="AL57"/>
  <c r="AL58"/>
  <c r="AL59"/>
  <c r="AL60"/>
  <c r="AL61"/>
  <c r="AL62"/>
  <c r="AL56"/>
  <c r="AK52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54"/>
  <c r="AL36"/>
  <c r="AL37"/>
  <c r="AL38"/>
  <c r="AL39"/>
  <c r="AL40"/>
  <c r="AL35"/>
  <c r="AL30"/>
  <c r="AL31"/>
  <c r="AL32"/>
  <c r="AL33"/>
  <c r="AL29"/>
  <c r="AL26"/>
  <c r="AL27"/>
  <c r="AL25"/>
  <c r="AL17"/>
  <c r="AL81" i="11" l="1"/>
  <c r="AL82"/>
  <c r="AL83"/>
  <c r="AL84"/>
  <c r="AL85"/>
  <c r="AL80"/>
  <c r="AL75"/>
  <c r="AL76"/>
  <c r="AL77"/>
  <c r="AL78"/>
  <c r="AL74"/>
  <c r="AL70"/>
  <c r="AL71"/>
  <c r="AL69"/>
  <c r="AL62"/>
  <c r="AL63"/>
  <c r="AL64"/>
  <c r="AL65"/>
  <c r="AL66"/>
  <c r="AL67"/>
  <c r="AL61"/>
  <c r="AK57"/>
  <c r="AF58"/>
  <c r="AA58"/>
  <c r="V58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59"/>
  <c r="AL39"/>
  <c r="AL40"/>
  <c r="AL41"/>
  <c r="AL42"/>
  <c r="AL43"/>
  <c r="AL38"/>
  <c r="AL33"/>
  <c r="AL34"/>
  <c r="AL35"/>
  <c r="AL36"/>
  <c r="AL32"/>
  <c r="AL28"/>
  <c r="AL29"/>
  <c r="AL27"/>
  <c r="AL20"/>
  <c r="AL21"/>
  <c r="AL22"/>
  <c r="AL23"/>
  <c r="AL24"/>
  <c r="AL25"/>
  <c r="AL19"/>
  <c r="B120" i="12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AQ120"/>
  <c r="A120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67"/>
  <c r="B120" i="1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120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65"/>
  <c r="AL156" i="12"/>
  <c r="AL157"/>
  <c r="AL158"/>
  <c r="AL159"/>
  <c r="AL155"/>
  <c r="AL152"/>
  <c r="AL148"/>
  <c r="AL149"/>
  <c r="AL150"/>
  <c r="AL151"/>
  <c r="AL147"/>
  <c r="AL144"/>
  <c r="AL145"/>
  <c r="AL143"/>
  <c r="AL136"/>
  <c r="AL137"/>
  <c r="AL138"/>
  <c r="AL139"/>
  <c r="AL140"/>
  <c r="AL141"/>
  <c r="AL135"/>
  <c r="AL130"/>
  <c r="AL131"/>
  <c r="AL132"/>
  <c r="AL133"/>
  <c r="AL129"/>
  <c r="AL123"/>
  <c r="AL124"/>
  <c r="AL125"/>
  <c r="AL126"/>
  <c r="AL127"/>
  <c r="AL122"/>
  <c r="AK118"/>
  <c r="AF119"/>
  <c r="AA119"/>
  <c r="V119"/>
  <c r="J118"/>
  <c r="AL103"/>
  <c r="AL104"/>
  <c r="AL105"/>
  <c r="AL106"/>
  <c r="AL102"/>
  <c r="AL95"/>
  <c r="AL96"/>
  <c r="AL97"/>
  <c r="AL98"/>
  <c r="AL99"/>
  <c r="AL94"/>
  <c r="AL91"/>
  <c r="AL92"/>
  <c r="AL90"/>
  <c r="AL83"/>
  <c r="AL84"/>
  <c r="AL85"/>
  <c r="AL86"/>
  <c r="AL87"/>
  <c r="AL88"/>
  <c r="AL82"/>
  <c r="AL77" l="1"/>
  <c r="AL78"/>
  <c r="AL79"/>
  <c r="AL80"/>
  <c r="AL76"/>
  <c r="AL70"/>
  <c r="AL71"/>
  <c r="AL72"/>
  <c r="AL73"/>
  <c r="AL74"/>
  <c r="AL69"/>
  <c r="AK65"/>
  <c r="AF66"/>
  <c r="AA66"/>
  <c r="V66"/>
  <c r="P66"/>
  <c r="J65"/>
  <c r="E65"/>
  <c r="AL51"/>
  <c r="AL52"/>
  <c r="AL53"/>
  <c r="AL54"/>
  <c r="AL50"/>
  <c r="AL43"/>
  <c r="AL44"/>
  <c r="AL45"/>
  <c r="AL46"/>
  <c r="AL47"/>
  <c r="AL42"/>
  <c r="AL39" l="1"/>
  <c r="AL40"/>
  <c r="AL38"/>
  <c r="AO30"/>
  <c r="AS29"/>
  <c r="AS30"/>
  <c r="AS31"/>
  <c r="AS32"/>
  <c r="AS33"/>
  <c r="AS34"/>
  <c r="AS35"/>
  <c r="AS36"/>
  <c r="AL31"/>
  <c r="AL32"/>
  <c r="AL33"/>
  <c r="AL34"/>
  <c r="AL35"/>
  <c r="AL36"/>
  <c r="AL30"/>
  <c r="AL25" l="1"/>
  <c r="AL26"/>
  <c r="AL27"/>
  <c r="AL28"/>
  <c r="AL24"/>
  <c r="AL18"/>
  <c r="AL19"/>
  <c r="AL20"/>
  <c r="AL21"/>
  <c r="AL22"/>
  <c r="AL17"/>
  <c r="AL156" i="10"/>
  <c r="AL157"/>
  <c r="AL158"/>
  <c r="AL159"/>
  <c r="AL155"/>
  <c r="AL148"/>
  <c r="AL149"/>
  <c r="AL150"/>
  <c r="AL151"/>
  <c r="AL152"/>
  <c r="AL147"/>
  <c r="AL144"/>
  <c r="AL145"/>
  <c r="AL143"/>
  <c r="AL136"/>
  <c r="AL137"/>
  <c r="AL138"/>
  <c r="AL139"/>
  <c r="AL140"/>
  <c r="AL141"/>
  <c r="AL135"/>
  <c r="AL130"/>
  <c r="AL131"/>
  <c r="AL132"/>
  <c r="AL133"/>
  <c r="AL129"/>
  <c r="AL123" l="1"/>
  <c r="AL124"/>
  <c r="AL125"/>
  <c r="AL126"/>
  <c r="AL127"/>
  <c r="AL122"/>
  <c r="AK118"/>
  <c r="AF119"/>
  <c r="AA119"/>
  <c r="V119"/>
  <c r="AL101"/>
  <c r="AL102"/>
  <c r="AL103"/>
  <c r="AL104"/>
  <c r="AL100"/>
  <c r="AL93"/>
  <c r="AL94"/>
  <c r="AL95"/>
  <c r="AL96"/>
  <c r="AL97"/>
  <c r="AL92"/>
  <c r="AL89"/>
  <c r="AL90"/>
  <c r="AL88"/>
  <c r="AL81"/>
  <c r="AL82"/>
  <c r="AL83"/>
  <c r="AL84"/>
  <c r="AL85"/>
  <c r="AL86"/>
  <c r="AL80"/>
  <c r="AL75"/>
  <c r="AL76"/>
  <c r="AL77"/>
  <c r="AL78"/>
  <c r="AL74"/>
  <c r="AL68"/>
  <c r="AL69"/>
  <c r="AL70"/>
  <c r="AL71"/>
  <c r="AL72"/>
  <c r="AL67"/>
  <c r="AK63"/>
  <c r="AF64"/>
  <c r="AA64"/>
  <c r="V64"/>
  <c r="AL50"/>
  <c r="AL51"/>
  <c r="AL52"/>
  <c r="AL53"/>
  <c r="AL54"/>
  <c r="AL55"/>
  <c r="AL49"/>
  <c r="AL42"/>
  <c r="AL43"/>
  <c r="AL44"/>
  <c r="AL45"/>
  <c r="AL46"/>
  <c r="AL47"/>
  <c r="AL41"/>
  <c r="AL38"/>
  <c r="AL39"/>
  <c r="AL37"/>
  <c r="AL30"/>
  <c r="AL31"/>
  <c r="AL32"/>
  <c r="AL33"/>
  <c r="AL34"/>
  <c r="AL35"/>
  <c r="AL29"/>
  <c r="AL24"/>
  <c r="AL25"/>
  <c r="AL26"/>
  <c r="AL27"/>
  <c r="AL23"/>
  <c r="AB23"/>
  <c r="O16" l="1"/>
  <c r="W16"/>
  <c r="E16" l="1"/>
  <c r="L159" i="12"/>
  <c r="J159"/>
  <c r="N159" s="1"/>
  <c r="O158"/>
  <c r="Q158" s="1"/>
  <c r="N158"/>
  <c r="L158"/>
  <c r="J158"/>
  <c r="J157"/>
  <c r="L157" s="1"/>
  <c r="N156"/>
  <c r="J156"/>
  <c r="L156" s="1"/>
  <c r="O156" s="1"/>
  <c r="W155"/>
  <c r="U155"/>
  <c r="Q155"/>
  <c r="O155"/>
  <c r="X155" s="1"/>
  <c r="N155"/>
  <c r="L155"/>
  <c r="J155"/>
  <c r="L152"/>
  <c r="J152"/>
  <c r="N152" s="1"/>
  <c r="J151"/>
  <c r="L151" s="1"/>
  <c r="U150"/>
  <c r="Q150"/>
  <c r="O150"/>
  <c r="W150" s="1"/>
  <c r="N150"/>
  <c r="L150"/>
  <c r="J150"/>
  <c r="N149"/>
  <c r="O149" s="1"/>
  <c r="L149"/>
  <c r="J149"/>
  <c r="J148"/>
  <c r="L148" s="1"/>
  <c r="J147"/>
  <c r="L147" s="1"/>
  <c r="L145"/>
  <c r="J145"/>
  <c r="N145" s="1"/>
  <c r="N144"/>
  <c r="O144" s="1"/>
  <c r="J144"/>
  <c r="L144" s="1"/>
  <c r="N143"/>
  <c r="J143"/>
  <c r="L143" s="1"/>
  <c r="J141"/>
  <c r="N141" s="1"/>
  <c r="J140"/>
  <c r="L140" s="1"/>
  <c r="J139"/>
  <c r="L139" s="1"/>
  <c r="N138"/>
  <c r="O138" s="1"/>
  <c r="L138"/>
  <c r="J138"/>
  <c r="L137"/>
  <c r="J137"/>
  <c r="N137" s="1"/>
  <c r="O137" s="1"/>
  <c r="W136"/>
  <c r="X136" s="1"/>
  <c r="U136"/>
  <c r="Q136"/>
  <c r="O136"/>
  <c r="N136"/>
  <c r="L136"/>
  <c r="J136"/>
  <c r="J135"/>
  <c r="N135" s="1"/>
  <c r="J133"/>
  <c r="N133" s="1"/>
  <c r="O132"/>
  <c r="Q132" s="1"/>
  <c r="N132"/>
  <c r="L132"/>
  <c r="J132"/>
  <c r="N131"/>
  <c r="O131" s="1"/>
  <c r="J131"/>
  <c r="L131" s="1"/>
  <c r="U130"/>
  <c r="Q130"/>
  <c r="O130"/>
  <c r="W130" s="1"/>
  <c r="N130"/>
  <c r="L130"/>
  <c r="J130"/>
  <c r="J129"/>
  <c r="L129" s="1"/>
  <c r="L127"/>
  <c r="J127"/>
  <c r="N127" s="1"/>
  <c r="N126"/>
  <c r="O126" s="1"/>
  <c r="Q126" s="1"/>
  <c r="L126"/>
  <c r="J126"/>
  <c r="O125"/>
  <c r="W125" s="1"/>
  <c r="N125"/>
  <c r="L125"/>
  <c r="J125"/>
  <c r="J124"/>
  <c r="L124" s="1"/>
  <c r="N123"/>
  <c r="O123" s="1"/>
  <c r="J123"/>
  <c r="L123" s="1"/>
  <c r="N122"/>
  <c r="O122" s="1"/>
  <c r="J122"/>
  <c r="L122" s="1"/>
  <c r="J106"/>
  <c r="N106" s="1"/>
  <c r="O105"/>
  <c r="Q105" s="1"/>
  <c r="N105"/>
  <c r="L105"/>
  <c r="J105"/>
  <c r="J104"/>
  <c r="L104" s="1"/>
  <c r="U103"/>
  <c r="Q103"/>
  <c r="O103"/>
  <c r="W103" s="1"/>
  <c r="N103"/>
  <c r="L103"/>
  <c r="J103"/>
  <c r="J102"/>
  <c r="L102" s="1"/>
  <c r="L99"/>
  <c r="J99"/>
  <c r="N99" s="1"/>
  <c r="O98"/>
  <c r="Q98" s="1"/>
  <c r="N98"/>
  <c r="L98"/>
  <c r="J98"/>
  <c r="J97"/>
  <c r="L97" s="1"/>
  <c r="N96"/>
  <c r="J96"/>
  <c r="L96" s="1"/>
  <c r="O96" s="1"/>
  <c r="U95"/>
  <c r="Q95"/>
  <c r="O95"/>
  <c r="W95" s="1"/>
  <c r="N95"/>
  <c r="L95"/>
  <c r="J95"/>
  <c r="U94"/>
  <c r="Q94"/>
  <c r="O94"/>
  <c r="W94" s="1"/>
  <c r="N94"/>
  <c r="L94"/>
  <c r="J94"/>
  <c r="J92"/>
  <c r="N92" s="1"/>
  <c r="O91"/>
  <c r="Q91" s="1"/>
  <c r="N91"/>
  <c r="L91"/>
  <c r="J91"/>
  <c r="U90"/>
  <c r="Q90"/>
  <c r="O90"/>
  <c r="W90" s="1"/>
  <c r="N90"/>
  <c r="L90"/>
  <c r="J90"/>
  <c r="J88"/>
  <c r="N88" s="1"/>
  <c r="J87"/>
  <c r="L87" s="1"/>
  <c r="U86"/>
  <c r="Q86"/>
  <c r="O86"/>
  <c r="W86" s="1"/>
  <c r="N86"/>
  <c r="L86"/>
  <c r="J86"/>
  <c r="L85"/>
  <c r="J85"/>
  <c r="N85" s="1"/>
  <c r="O85" s="1"/>
  <c r="J84"/>
  <c r="L84" s="1"/>
  <c r="J83"/>
  <c r="L83" s="1"/>
  <c r="L82"/>
  <c r="J82"/>
  <c r="N82" s="1"/>
  <c r="L80"/>
  <c r="J80"/>
  <c r="N80" s="1"/>
  <c r="J79"/>
  <c r="L79" s="1"/>
  <c r="L78"/>
  <c r="J78"/>
  <c r="N78" s="1"/>
  <c r="O78" s="1"/>
  <c r="N77"/>
  <c r="O77" s="1"/>
  <c r="J77"/>
  <c r="L77" s="1"/>
  <c r="J76"/>
  <c r="L76" s="1"/>
  <c r="J74"/>
  <c r="N74" s="1"/>
  <c r="J73"/>
  <c r="L73" s="1"/>
  <c r="J72"/>
  <c r="L72" s="1"/>
  <c r="L71"/>
  <c r="J71"/>
  <c r="N71" s="1"/>
  <c r="O71" s="1"/>
  <c r="N70"/>
  <c r="J70"/>
  <c r="L70" s="1"/>
  <c r="J69"/>
  <c r="L69" s="1"/>
  <c r="J54"/>
  <c r="N54" s="1"/>
  <c r="J53"/>
  <c r="L53" s="1"/>
  <c r="Q52"/>
  <c r="O52"/>
  <c r="W52" s="1"/>
  <c r="N52"/>
  <c r="L52"/>
  <c r="J52"/>
  <c r="J51"/>
  <c r="L51" s="1"/>
  <c r="J50"/>
  <c r="L50" s="1"/>
  <c r="J47"/>
  <c r="N47" s="1"/>
  <c r="N46"/>
  <c r="J46"/>
  <c r="L46" s="1"/>
  <c r="O46" s="1"/>
  <c r="Q46" s="1"/>
  <c r="J45"/>
  <c r="L45" s="1"/>
  <c r="N44"/>
  <c r="O44" s="1"/>
  <c r="J44"/>
  <c r="L44" s="1"/>
  <c r="N43"/>
  <c r="J43"/>
  <c r="L43" s="1"/>
  <c r="O43" s="1"/>
  <c r="Q42"/>
  <c r="O42"/>
  <c r="U42" s="1"/>
  <c r="N42"/>
  <c r="L42"/>
  <c r="J42"/>
  <c r="J40"/>
  <c r="N40" s="1"/>
  <c r="O39"/>
  <c r="Q39" s="1"/>
  <c r="N39"/>
  <c r="L39"/>
  <c r="J39"/>
  <c r="J38"/>
  <c r="L38" s="1"/>
  <c r="J36"/>
  <c r="N36" s="1"/>
  <c r="J35"/>
  <c r="L35" s="1"/>
  <c r="Q34"/>
  <c r="O34"/>
  <c r="W34" s="1"/>
  <c r="N34"/>
  <c r="L34"/>
  <c r="J34"/>
  <c r="J33"/>
  <c r="L33" s="1"/>
  <c r="J32"/>
  <c r="L32" s="1"/>
  <c r="J31"/>
  <c r="L31" s="1"/>
  <c r="J30"/>
  <c r="N30" s="1"/>
  <c r="L28"/>
  <c r="J28"/>
  <c r="N28" s="1"/>
  <c r="J27"/>
  <c r="L27" s="1"/>
  <c r="J26"/>
  <c r="L26" s="1"/>
  <c r="J25"/>
  <c r="L25" s="1"/>
  <c r="J24"/>
  <c r="L24" s="1"/>
  <c r="J22"/>
  <c r="N22" s="1"/>
  <c r="J21"/>
  <c r="L21" s="1"/>
  <c r="J20"/>
  <c r="L20" s="1"/>
  <c r="J19"/>
  <c r="L19" s="1"/>
  <c r="J18"/>
  <c r="L18" s="1"/>
  <c r="J17"/>
  <c r="L17" s="1"/>
  <c r="J159" i="10"/>
  <c r="L159" s="1"/>
  <c r="J158"/>
  <c r="N158" s="1"/>
  <c r="J157"/>
  <c r="L157" s="1"/>
  <c r="J156"/>
  <c r="N156" s="1"/>
  <c r="J155"/>
  <c r="L155" s="1"/>
  <c r="J152"/>
  <c r="L152" s="1"/>
  <c r="L151"/>
  <c r="J151"/>
  <c r="N151" s="1"/>
  <c r="J150"/>
  <c r="L150" s="1"/>
  <c r="J149"/>
  <c r="N149" s="1"/>
  <c r="J148"/>
  <c r="N148" s="1"/>
  <c r="J147"/>
  <c r="L147" s="1"/>
  <c r="J145"/>
  <c r="L145" s="1"/>
  <c r="J144"/>
  <c r="N144" s="1"/>
  <c r="J143"/>
  <c r="N143" s="1"/>
  <c r="J141"/>
  <c r="L141" s="1"/>
  <c r="J140"/>
  <c r="N140" s="1"/>
  <c r="J139"/>
  <c r="L139" s="1"/>
  <c r="J138"/>
  <c r="L138" s="1"/>
  <c r="J137"/>
  <c r="L137" s="1"/>
  <c r="J136"/>
  <c r="L136" s="1"/>
  <c r="J135"/>
  <c r="N135" s="1"/>
  <c r="J133"/>
  <c r="L133" s="1"/>
  <c r="J132"/>
  <c r="N132" s="1"/>
  <c r="J131"/>
  <c r="L131" s="1"/>
  <c r="J130"/>
  <c r="N130" s="1"/>
  <c r="J129"/>
  <c r="N129" s="1"/>
  <c r="J127"/>
  <c r="L127" s="1"/>
  <c r="J126"/>
  <c r="N126" s="1"/>
  <c r="J125"/>
  <c r="L125" s="1"/>
  <c r="J124"/>
  <c r="L124" s="1"/>
  <c r="J123"/>
  <c r="L123" s="1"/>
  <c r="J122"/>
  <c r="N122" s="1"/>
  <c r="J104"/>
  <c r="L104" s="1"/>
  <c r="J103"/>
  <c r="N103" s="1"/>
  <c r="J102"/>
  <c r="L102" s="1"/>
  <c r="L101"/>
  <c r="J101"/>
  <c r="N101" s="1"/>
  <c r="J100"/>
  <c r="N100" s="1"/>
  <c r="J97"/>
  <c r="L97" s="1"/>
  <c r="J96"/>
  <c r="N96" s="1"/>
  <c r="J95"/>
  <c r="L95" s="1"/>
  <c r="J94"/>
  <c r="L94" s="1"/>
  <c r="J93"/>
  <c r="L93" s="1"/>
  <c r="J92"/>
  <c r="N92" s="1"/>
  <c r="J90"/>
  <c r="L90" s="1"/>
  <c r="L89"/>
  <c r="J89"/>
  <c r="N89" s="1"/>
  <c r="J88"/>
  <c r="L88" s="1"/>
  <c r="J86"/>
  <c r="L86" s="1"/>
  <c r="J85"/>
  <c r="N85" s="1"/>
  <c r="J84"/>
  <c r="N84" s="1"/>
  <c r="J83"/>
  <c r="L83" s="1"/>
  <c r="J82"/>
  <c r="N82" s="1"/>
  <c r="J81"/>
  <c r="N81" s="1"/>
  <c r="J80"/>
  <c r="L80" s="1"/>
  <c r="J78"/>
  <c r="L78" s="1"/>
  <c r="J77"/>
  <c r="N77" s="1"/>
  <c r="J76"/>
  <c r="L76" s="1"/>
  <c r="J75"/>
  <c r="L75" s="1"/>
  <c r="J74"/>
  <c r="N74" s="1"/>
  <c r="J72"/>
  <c r="L72" s="1"/>
  <c r="J71"/>
  <c r="N71" s="1"/>
  <c r="J70"/>
  <c r="L70" s="1"/>
  <c r="J69"/>
  <c r="N69" s="1"/>
  <c r="J68"/>
  <c r="N68" s="1"/>
  <c r="J67"/>
  <c r="N67" s="1"/>
  <c r="J53"/>
  <c r="L53" s="1"/>
  <c r="J52"/>
  <c r="N52" s="1"/>
  <c r="J51"/>
  <c r="L51" s="1"/>
  <c r="J50"/>
  <c r="L50" s="1"/>
  <c r="L49"/>
  <c r="J49"/>
  <c r="N49" s="1"/>
  <c r="O49" s="1"/>
  <c r="J46"/>
  <c r="L46" s="1"/>
  <c r="J45"/>
  <c r="N45" s="1"/>
  <c r="J44"/>
  <c r="N44" s="1"/>
  <c r="J43"/>
  <c r="L43" s="1"/>
  <c r="J42"/>
  <c r="N42" s="1"/>
  <c r="J41"/>
  <c r="N41" s="1"/>
  <c r="J39"/>
  <c r="L39" s="1"/>
  <c r="J38"/>
  <c r="N38" s="1"/>
  <c r="J37"/>
  <c r="N37" s="1"/>
  <c r="J35"/>
  <c r="L35" s="1"/>
  <c r="J34"/>
  <c r="N34" s="1"/>
  <c r="J33"/>
  <c r="L33" s="1"/>
  <c r="J32"/>
  <c r="L32" s="1"/>
  <c r="J31"/>
  <c r="N31" s="1"/>
  <c r="J30"/>
  <c r="L30" s="1"/>
  <c r="J29"/>
  <c r="L29" s="1"/>
  <c r="J27"/>
  <c r="L27" s="1"/>
  <c r="J26"/>
  <c r="N26" s="1"/>
  <c r="J25"/>
  <c r="L25" s="1"/>
  <c r="J24"/>
  <c r="L24" s="1"/>
  <c r="J23"/>
  <c r="L23" s="1"/>
  <c r="J21"/>
  <c r="L21" s="1"/>
  <c r="J20"/>
  <c r="N20" s="1"/>
  <c r="J19"/>
  <c r="N19" s="1"/>
  <c r="J18"/>
  <c r="L18" s="1"/>
  <c r="J17"/>
  <c r="L17" s="1"/>
  <c r="J16"/>
  <c r="L16" s="1"/>
  <c r="J79" i="13"/>
  <c r="N79" s="1"/>
  <c r="J78"/>
  <c r="L78" s="1"/>
  <c r="J77"/>
  <c r="L77" s="1"/>
  <c r="N76"/>
  <c r="O76" s="1"/>
  <c r="J76"/>
  <c r="L76" s="1"/>
  <c r="J75"/>
  <c r="L75" s="1"/>
  <c r="J74"/>
  <c r="L74" s="1"/>
  <c r="J72"/>
  <c r="N72" s="1"/>
  <c r="J71"/>
  <c r="L71" s="1"/>
  <c r="J70"/>
  <c r="L70" s="1"/>
  <c r="N69"/>
  <c r="O69" s="1"/>
  <c r="J69"/>
  <c r="L69" s="1"/>
  <c r="N68"/>
  <c r="O68" s="1"/>
  <c r="J68"/>
  <c r="L68" s="1"/>
  <c r="J66"/>
  <c r="N66" s="1"/>
  <c r="J65"/>
  <c r="L65" s="1"/>
  <c r="N64"/>
  <c r="O64" s="1"/>
  <c r="J64"/>
  <c r="L64" s="1"/>
  <c r="J62"/>
  <c r="N62" s="1"/>
  <c r="J61"/>
  <c r="L61" s="1"/>
  <c r="J60"/>
  <c r="L60" s="1"/>
  <c r="J59"/>
  <c r="L59" s="1"/>
  <c r="J58"/>
  <c r="L58" s="1"/>
  <c r="J57"/>
  <c r="L57" s="1"/>
  <c r="J56"/>
  <c r="N56" s="1"/>
  <c r="J40"/>
  <c r="N40" s="1"/>
  <c r="J39"/>
  <c r="L39" s="1"/>
  <c r="J38"/>
  <c r="L38" s="1"/>
  <c r="N37"/>
  <c r="O37" s="1"/>
  <c r="J37"/>
  <c r="L37" s="1"/>
  <c r="J36"/>
  <c r="L36" s="1"/>
  <c r="J35"/>
  <c r="L35" s="1"/>
  <c r="J33"/>
  <c r="N33" s="1"/>
  <c r="J32"/>
  <c r="L32" s="1"/>
  <c r="J31"/>
  <c r="L31" s="1"/>
  <c r="J30"/>
  <c r="L30" s="1"/>
  <c r="J29"/>
  <c r="L29" s="1"/>
  <c r="J27"/>
  <c r="N27" s="1"/>
  <c r="J26"/>
  <c r="L26" s="1"/>
  <c r="J25"/>
  <c r="L25" s="1"/>
  <c r="J23"/>
  <c r="N23" s="1"/>
  <c r="J22"/>
  <c r="L22" s="1"/>
  <c r="J21"/>
  <c r="L21" s="1"/>
  <c r="N20"/>
  <c r="O20" s="1"/>
  <c r="J20"/>
  <c r="L20" s="1"/>
  <c r="L19"/>
  <c r="J19"/>
  <c r="N19" s="1"/>
  <c r="O19" s="1"/>
  <c r="J18"/>
  <c r="L18" s="1"/>
  <c r="J17"/>
  <c r="L17" s="1"/>
  <c r="J85" i="11"/>
  <c r="L85" s="1"/>
  <c r="J84"/>
  <c r="L84" s="1"/>
  <c r="J83"/>
  <c r="L83" s="1"/>
  <c r="J82"/>
  <c r="L82" s="1"/>
  <c r="J81"/>
  <c r="L81" s="1"/>
  <c r="J80"/>
  <c r="L80" s="1"/>
  <c r="J78"/>
  <c r="N78" s="1"/>
  <c r="J77"/>
  <c r="L77" s="1"/>
  <c r="J76"/>
  <c r="L76" s="1"/>
  <c r="J75"/>
  <c r="L75" s="1"/>
  <c r="J74"/>
  <c r="L74" s="1"/>
  <c r="J71"/>
  <c r="N71" s="1"/>
  <c r="J70"/>
  <c r="L70" s="1"/>
  <c r="J69"/>
  <c r="N69" s="1"/>
  <c r="J67"/>
  <c r="N67" s="1"/>
  <c r="J66"/>
  <c r="L66" s="1"/>
  <c r="J65"/>
  <c r="L65" s="1"/>
  <c r="J64"/>
  <c r="L64" s="1"/>
  <c r="L63"/>
  <c r="J63"/>
  <c r="N63" s="1"/>
  <c r="O63" s="1"/>
  <c r="U63" s="1"/>
  <c r="J62"/>
  <c r="L62" s="1"/>
  <c r="J61"/>
  <c r="N61" s="1"/>
  <c r="J43"/>
  <c r="N43" s="1"/>
  <c r="J42"/>
  <c r="L42" s="1"/>
  <c r="J41"/>
  <c r="N41" s="1"/>
  <c r="J40"/>
  <c r="N40" s="1"/>
  <c r="J39"/>
  <c r="L39" s="1"/>
  <c r="J38"/>
  <c r="L38" s="1"/>
  <c r="J36"/>
  <c r="N36" s="1"/>
  <c r="J35"/>
  <c r="L35" s="1"/>
  <c r="J34"/>
  <c r="L34" s="1"/>
  <c r="J33"/>
  <c r="N33" s="1"/>
  <c r="J32"/>
  <c r="L32" s="1"/>
  <c r="J28"/>
  <c r="N28" s="1"/>
  <c r="J29"/>
  <c r="N29" s="1"/>
  <c r="J27"/>
  <c r="N27" s="1"/>
  <c r="J20"/>
  <c r="N20" s="1"/>
  <c r="J21"/>
  <c r="N21" s="1"/>
  <c r="J22"/>
  <c r="N22" s="1"/>
  <c r="J23"/>
  <c r="N23" s="1"/>
  <c r="J24"/>
  <c r="L24" s="1"/>
  <c r="J25"/>
  <c r="N25" s="1"/>
  <c r="Q76" i="13" l="1"/>
  <c r="X76" s="1"/>
  <c r="U76"/>
  <c r="W76"/>
  <c r="N77"/>
  <c r="O77" s="1"/>
  <c r="L79"/>
  <c r="O79" s="1"/>
  <c r="N75"/>
  <c r="O75" s="1"/>
  <c r="N78"/>
  <c r="O78" s="1"/>
  <c r="Q78" s="1"/>
  <c r="N74"/>
  <c r="O74" s="1"/>
  <c r="W69"/>
  <c r="X69" s="1"/>
  <c r="Q69"/>
  <c r="U69"/>
  <c r="N71"/>
  <c r="O71" s="1"/>
  <c r="Q71" s="1"/>
  <c r="N70"/>
  <c r="O70" s="1"/>
  <c r="L72"/>
  <c r="O72" s="1"/>
  <c r="Q68"/>
  <c r="X68" s="1"/>
  <c r="U68"/>
  <c r="W68"/>
  <c r="L66"/>
  <c r="O66" s="1"/>
  <c r="N65"/>
  <c r="O65" s="1"/>
  <c r="Q65" s="1"/>
  <c r="W64"/>
  <c r="Q64"/>
  <c r="U64"/>
  <c r="N58"/>
  <c r="O58" s="1"/>
  <c r="N60"/>
  <c r="O60" s="1"/>
  <c r="W60" s="1"/>
  <c r="X60" s="1"/>
  <c r="N59"/>
  <c r="O59" s="1"/>
  <c r="L56"/>
  <c r="W37"/>
  <c r="X37" s="1"/>
  <c r="Z37" s="1"/>
  <c r="Q37"/>
  <c r="U37"/>
  <c r="N36"/>
  <c r="O36" s="1"/>
  <c r="N39"/>
  <c r="O39" s="1"/>
  <c r="Q39" s="1"/>
  <c r="O40"/>
  <c r="N38"/>
  <c r="O38" s="1"/>
  <c r="L40"/>
  <c r="N35"/>
  <c r="O35" s="1"/>
  <c r="N31"/>
  <c r="O31" s="1"/>
  <c r="L33"/>
  <c r="O33" s="1"/>
  <c r="N32"/>
  <c r="O32" s="1"/>
  <c r="Q32" s="1"/>
  <c r="N30"/>
  <c r="O30" s="1"/>
  <c r="N29"/>
  <c r="O29" s="1"/>
  <c r="O27"/>
  <c r="W27" s="1"/>
  <c r="N26"/>
  <c r="O26" s="1"/>
  <c r="Q26" s="1"/>
  <c r="L27"/>
  <c r="N25"/>
  <c r="O25" s="1"/>
  <c r="Q19"/>
  <c r="U19"/>
  <c r="W19"/>
  <c r="X20"/>
  <c r="Z20" s="1"/>
  <c r="Q20"/>
  <c r="U20"/>
  <c r="W20"/>
  <c r="O23"/>
  <c r="N22"/>
  <c r="O22" s="1"/>
  <c r="Q22" s="1"/>
  <c r="N18"/>
  <c r="O18" s="1"/>
  <c r="N21"/>
  <c r="O21" s="1"/>
  <c r="L23"/>
  <c r="N81" i="11"/>
  <c r="O81" s="1"/>
  <c r="N84"/>
  <c r="O84" s="1"/>
  <c r="N75"/>
  <c r="O75" s="1"/>
  <c r="N77"/>
  <c r="O77" s="1"/>
  <c r="Q77" s="1"/>
  <c r="N74"/>
  <c r="O74" s="1"/>
  <c r="W74" s="1"/>
  <c r="N70"/>
  <c r="N64"/>
  <c r="O64" s="1"/>
  <c r="N66"/>
  <c r="O66" s="1"/>
  <c r="Q66" s="1"/>
  <c r="N65"/>
  <c r="O65" s="1"/>
  <c r="N62"/>
  <c r="O62" s="1"/>
  <c r="U62" s="1"/>
  <c r="L43"/>
  <c r="L41"/>
  <c r="O41" s="1"/>
  <c r="N38"/>
  <c r="O38" s="1"/>
  <c r="L36"/>
  <c r="N34"/>
  <c r="O34" s="1"/>
  <c r="L33"/>
  <c r="O33" s="1"/>
  <c r="Q156" i="12"/>
  <c r="X156" s="1"/>
  <c r="U156"/>
  <c r="W156"/>
  <c r="O159"/>
  <c r="W159" s="1"/>
  <c r="N157"/>
  <c r="O157" s="1"/>
  <c r="AG155"/>
  <c r="Z155"/>
  <c r="AB155"/>
  <c r="Q149"/>
  <c r="X149" s="1"/>
  <c r="U149"/>
  <c r="W149"/>
  <c r="O152"/>
  <c r="U152" s="1"/>
  <c r="N148"/>
  <c r="O148" s="1"/>
  <c r="N151"/>
  <c r="O151" s="1"/>
  <c r="Q151" s="1"/>
  <c r="N147"/>
  <c r="O147" s="1"/>
  <c r="O145"/>
  <c r="Q145" s="1"/>
  <c r="O143"/>
  <c r="Q143" s="1"/>
  <c r="Q137"/>
  <c r="X137" s="1"/>
  <c r="U137"/>
  <c r="W137"/>
  <c r="N140"/>
  <c r="O140" s="1"/>
  <c r="W140" s="1"/>
  <c r="N139"/>
  <c r="W131"/>
  <c r="X131" s="1"/>
  <c r="Q131"/>
  <c r="U131"/>
  <c r="X130"/>
  <c r="Z130" s="1"/>
  <c r="L133"/>
  <c r="O133" s="1"/>
  <c r="N129"/>
  <c r="O129" s="1"/>
  <c r="Q123"/>
  <c r="X123" s="1"/>
  <c r="U123"/>
  <c r="W123"/>
  <c r="O127"/>
  <c r="W127" s="1"/>
  <c r="N124"/>
  <c r="O124" s="1"/>
  <c r="U125"/>
  <c r="Q125"/>
  <c r="Q122"/>
  <c r="X122" s="1"/>
  <c r="U122"/>
  <c r="W122"/>
  <c r="N104"/>
  <c r="O104" s="1"/>
  <c r="X103"/>
  <c r="Z103" s="1"/>
  <c r="L106"/>
  <c r="O106" s="1"/>
  <c r="N102"/>
  <c r="O102" s="1"/>
  <c r="O99"/>
  <c r="W99" s="1"/>
  <c r="Q96"/>
  <c r="X96" s="1"/>
  <c r="U96"/>
  <c r="W96"/>
  <c r="N97"/>
  <c r="O97" s="1"/>
  <c r="X95"/>
  <c r="X94"/>
  <c r="L92"/>
  <c r="O92" s="1"/>
  <c r="Q85"/>
  <c r="X85" s="1"/>
  <c r="U85"/>
  <c r="W85"/>
  <c r="L88"/>
  <c r="O88" s="1"/>
  <c r="N83"/>
  <c r="O83" s="1"/>
  <c r="N84"/>
  <c r="O84" s="1"/>
  <c r="N87"/>
  <c r="O87" s="1"/>
  <c r="Q87" s="1"/>
  <c r="O82"/>
  <c r="W82" s="1"/>
  <c r="W78"/>
  <c r="X78" s="1"/>
  <c r="Q78"/>
  <c r="U78"/>
  <c r="Q77"/>
  <c r="X77" s="1"/>
  <c r="U77"/>
  <c r="W77"/>
  <c r="O80"/>
  <c r="N79"/>
  <c r="O79" s="1"/>
  <c r="Q79" s="1"/>
  <c r="N76"/>
  <c r="O76" s="1"/>
  <c r="O70"/>
  <c r="W70" s="1"/>
  <c r="L54"/>
  <c r="O54" s="1"/>
  <c r="N53"/>
  <c r="O53" s="1"/>
  <c r="Q53" s="1"/>
  <c r="N51"/>
  <c r="O51" s="1"/>
  <c r="U52"/>
  <c r="X52" s="1"/>
  <c r="N50"/>
  <c r="O50" s="1"/>
  <c r="X44"/>
  <c r="Z44" s="1"/>
  <c r="Q44"/>
  <c r="U44"/>
  <c r="W44"/>
  <c r="U43"/>
  <c r="X43" s="1"/>
  <c r="W43"/>
  <c r="Q43"/>
  <c r="O47"/>
  <c r="N45"/>
  <c r="O45" s="1"/>
  <c r="L47"/>
  <c r="X42"/>
  <c r="W42"/>
  <c r="L40"/>
  <c r="O40" s="1"/>
  <c r="N38"/>
  <c r="O38" s="1"/>
  <c r="L36"/>
  <c r="O36" s="1"/>
  <c r="N31"/>
  <c r="O31" s="1"/>
  <c r="N32"/>
  <c r="O32" s="1"/>
  <c r="N35"/>
  <c r="O35" s="1"/>
  <c r="Q35" s="1"/>
  <c r="N33"/>
  <c r="O33" s="1"/>
  <c r="U34"/>
  <c r="O30"/>
  <c r="W30" s="1"/>
  <c r="L30"/>
  <c r="O28"/>
  <c r="Q28" s="1"/>
  <c r="N27"/>
  <c r="O27" s="1"/>
  <c r="Q27" s="1"/>
  <c r="N25"/>
  <c r="O25" s="1"/>
  <c r="N26"/>
  <c r="O26" s="1"/>
  <c r="N24"/>
  <c r="O24" s="1"/>
  <c r="N19"/>
  <c r="O19" s="1"/>
  <c r="N18"/>
  <c r="O18" s="1"/>
  <c r="N20"/>
  <c r="O20" s="1"/>
  <c r="U20" s="1"/>
  <c r="L143" i="10"/>
  <c r="O143" s="1"/>
  <c r="L135"/>
  <c r="O135" s="1"/>
  <c r="Q135" s="1"/>
  <c r="L129"/>
  <c r="O129" s="1"/>
  <c r="N124"/>
  <c r="O124" s="1"/>
  <c r="Q124" s="1"/>
  <c r="L100"/>
  <c r="O100" s="1"/>
  <c r="N93"/>
  <c r="O93" s="1"/>
  <c r="U93" s="1"/>
  <c r="N88"/>
  <c r="O88" s="1"/>
  <c r="L81"/>
  <c r="O81" s="1"/>
  <c r="L85"/>
  <c r="L82"/>
  <c r="O82" s="1"/>
  <c r="N75"/>
  <c r="O75" s="1"/>
  <c r="L74"/>
  <c r="O74" s="1"/>
  <c r="N70"/>
  <c r="O70" s="1"/>
  <c r="W70" s="1"/>
  <c r="L68"/>
  <c r="O68" s="1"/>
  <c r="L67"/>
  <c r="O67" s="1"/>
  <c r="L45"/>
  <c r="L44"/>
  <c r="O44" s="1"/>
  <c r="L42"/>
  <c r="O42" s="1"/>
  <c r="L41"/>
  <c r="O41" s="1"/>
  <c r="Q41" s="1"/>
  <c r="L37"/>
  <c r="O37" s="1"/>
  <c r="L34"/>
  <c r="N30"/>
  <c r="O30" s="1"/>
  <c r="U30" s="1"/>
  <c r="N17"/>
  <c r="O17" s="1"/>
  <c r="U17" s="1"/>
  <c r="L148"/>
  <c r="O148" s="1"/>
  <c r="L132"/>
  <c r="N155"/>
  <c r="O155" s="1"/>
  <c r="W155" s="1"/>
  <c r="O156"/>
  <c r="Q156" s="1"/>
  <c r="O101"/>
  <c r="Q101" s="1"/>
  <c r="N33"/>
  <c r="O33" s="1"/>
  <c r="L71"/>
  <c r="O71" s="1"/>
  <c r="N80"/>
  <c r="O80" s="1"/>
  <c r="U80" s="1"/>
  <c r="L122"/>
  <c r="O122" s="1"/>
  <c r="N25"/>
  <c r="O25" s="1"/>
  <c r="L130"/>
  <c r="O130" s="1"/>
  <c r="L149"/>
  <c r="O149" s="1"/>
  <c r="N157"/>
  <c r="N32"/>
  <c r="O32" s="1"/>
  <c r="L103"/>
  <c r="O103" s="1"/>
  <c r="L69"/>
  <c r="O69" s="1"/>
  <c r="L84"/>
  <c r="O84" s="1"/>
  <c r="W84" s="1"/>
  <c r="O31"/>
  <c r="W31" s="1"/>
  <c r="L31"/>
  <c r="L38"/>
  <c r="O38" s="1"/>
  <c r="U38" s="1"/>
  <c r="N76"/>
  <c r="O76" s="1"/>
  <c r="W76" s="1"/>
  <c r="L92"/>
  <c r="O92" s="1"/>
  <c r="N136"/>
  <c r="O136" s="1"/>
  <c r="L156"/>
  <c r="U49"/>
  <c r="Q49"/>
  <c r="N137"/>
  <c r="O137" s="1"/>
  <c r="N29"/>
  <c r="O29" s="1"/>
  <c r="N94"/>
  <c r="O94" s="1"/>
  <c r="Q94" s="1"/>
  <c r="N150"/>
  <c r="O150" s="1"/>
  <c r="W150" s="1"/>
  <c r="O34"/>
  <c r="Q34" s="1"/>
  <c r="N50"/>
  <c r="O50" s="1"/>
  <c r="U50" s="1"/>
  <c r="L77"/>
  <c r="O77" s="1"/>
  <c r="L140"/>
  <c r="O140" s="1"/>
  <c r="N23"/>
  <c r="O23" s="1"/>
  <c r="W23" s="1"/>
  <c r="N43"/>
  <c r="O43" s="1"/>
  <c r="Q43" s="1"/>
  <c r="N83"/>
  <c r="O83" s="1"/>
  <c r="Q83" s="1"/>
  <c r="N139"/>
  <c r="O139" s="1"/>
  <c r="W139" s="1"/>
  <c r="N147"/>
  <c r="O147" s="1"/>
  <c r="L26"/>
  <c r="O26" s="1"/>
  <c r="O89"/>
  <c r="O132"/>
  <c r="N102"/>
  <c r="O102" s="1"/>
  <c r="W102" s="1"/>
  <c r="N123"/>
  <c r="O123" s="1"/>
  <c r="N131"/>
  <c r="O131" s="1"/>
  <c r="W131" s="1"/>
  <c r="N138"/>
  <c r="O138" s="1"/>
  <c r="Q138" s="1"/>
  <c r="L144"/>
  <c r="O144" s="1"/>
  <c r="L158"/>
  <c r="O158" s="1"/>
  <c r="L19"/>
  <c r="O19" s="1"/>
  <c r="L52"/>
  <c r="O52" s="1"/>
  <c r="L96"/>
  <c r="O96" s="1"/>
  <c r="L126"/>
  <c r="O126" s="1"/>
  <c r="W126" s="1"/>
  <c r="O157"/>
  <c r="W157" s="1"/>
  <c r="N18"/>
  <c r="O18" s="1"/>
  <c r="N24"/>
  <c r="O24" s="1"/>
  <c r="Q24" s="1"/>
  <c r="O45"/>
  <c r="N51"/>
  <c r="O51" s="1"/>
  <c r="W51" s="1"/>
  <c r="O85"/>
  <c r="W85" s="1"/>
  <c r="N125"/>
  <c r="O125" s="1"/>
  <c r="U125" s="1"/>
  <c r="O151"/>
  <c r="N95"/>
  <c r="O95" s="1"/>
  <c r="W95" s="1"/>
  <c r="X158" i="12"/>
  <c r="W158"/>
  <c r="U158"/>
  <c r="W152"/>
  <c r="W151"/>
  <c r="X151" s="1"/>
  <c r="X150"/>
  <c r="U151"/>
  <c r="Q144"/>
  <c r="X144" s="1"/>
  <c r="U144"/>
  <c r="W144"/>
  <c r="O141"/>
  <c r="O139"/>
  <c r="Q138"/>
  <c r="X138" s="1"/>
  <c r="U138"/>
  <c r="W138"/>
  <c r="AG136"/>
  <c r="Z136"/>
  <c r="AB136"/>
  <c r="L135"/>
  <c r="O135" s="1"/>
  <c r="L141"/>
  <c r="W132"/>
  <c r="U132"/>
  <c r="X126"/>
  <c r="W126"/>
  <c r="X125"/>
  <c r="U126"/>
  <c r="W105"/>
  <c r="U105"/>
  <c r="W98"/>
  <c r="U98"/>
  <c r="X91"/>
  <c r="W91"/>
  <c r="X90"/>
  <c r="U91"/>
  <c r="W87"/>
  <c r="X86"/>
  <c r="U87"/>
  <c r="Q80"/>
  <c r="X80" s="1"/>
  <c r="U80"/>
  <c r="W80"/>
  <c r="W79"/>
  <c r="U79"/>
  <c r="X79" s="1"/>
  <c r="Q71"/>
  <c r="X71" s="1"/>
  <c r="U71"/>
  <c r="W71"/>
  <c r="L74"/>
  <c r="O74" s="1"/>
  <c r="N73"/>
  <c r="O73" s="1"/>
  <c r="N72"/>
  <c r="O72" s="1"/>
  <c r="N69"/>
  <c r="O69" s="1"/>
  <c r="U53"/>
  <c r="Q47"/>
  <c r="X47" s="1"/>
  <c r="U47"/>
  <c r="W47"/>
  <c r="W46"/>
  <c r="X46" s="1"/>
  <c r="U46"/>
  <c r="X39"/>
  <c r="W39"/>
  <c r="U39"/>
  <c r="W35"/>
  <c r="X34"/>
  <c r="L22"/>
  <c r="O22" s="1"/>
  <c r="N21"/>
  <c r="O21" s="1"/>
  <c r="N17"/>
  <c r="O17" s="1"/>
  <c r="N159" i="10"/>
  <c r="O159" s="1"/>
  <c r="Q151"/>
  <c r="U151"/>
  <c r="W151"/>
  <c r="N152"/>
  <c r="O152" s="1"/>
  <c r="N145"/>
  <c r="O145" s="1"/>
  <c r="U138"/>
  <c r="N141"/>
  <c r="O141" s="1"/>
  <c r="Q132"/>
  <c r="U132"/>
  <c r="W132"/>
  <c r="N133"/>
  <c r="O133" s="1"/>
  <c r="W125"/>
  <c r="W123"/>
  <c r="N127"/>
  <c r="O127" s="1"/>
  <c r="N104"/>
  <c r="O104" s="1"/>
  <c r="U94"/>
  <c r="N97"/>
  <c r="O97" s="1"/>
  <c r="Q89"/>
  <c r="X89" s="1"/>
  <c r="U89"/>
  <c r="W89"/>
  <c r="N90"/>
  <c r="O90" s="1"/>
  <c r="W83"/>
  <c r="N86"/>
  <c r="O86" s="1"/>
  <c r="Q76"/>
  <c r="N78"/>
  <c r="O78" s="1"/>
  <c r="N72"/>
  <c r="O72" s="1"/>
  <c r="W49"/>
  <c r="N53"/>
  <c r="O53" s="1"/>
  <c r="Q45"/>
  <c r="U45"/>
  <c r="W45"/>
  <c r="W43"/>
  <c r="U43"/>
  <c r="N46"/>
  <c r="O46" s="1"/>
  <c r="N39"/>
  <c r="O39" s="1"/>
  <c r="Q33"/>
  <c r="U33"/>
  <c r="W33"/>
  <c r="N35"/>
  <c r="O35" s="1"/>
  <c r="W24"/>
  <c r="U24"/>
  <c r="N27"/>
  <c r="O27" s="1"/>
  <c r="Q18"/>
  <c r="U18"/>
  <c r="W18"/>
  <c r="Q17"/>
  <c r="L20"/>
  <c r="O20" s="1"/>
  <c r="W17"/>
  <c r="N21"/>
  <c r="O21" s="1"/>
  <c r="N16"/>
  <c r="O56" i="13"/>
  <c r="W56" s="1"/>
  <c r="W78"/>
  <c r="U78"/>
  <c r="X78" s="1"/>
  <c r="W71"/>
  <c r="U71"/>
  <c r="W65"/>
  <c r="X65" s="1"/>
  <c r="U65"/>
  <c r="Q60"/>
  <c r="U60"/>
  <c r="L62"/>
  <c r="O62" s="1"/>
  <c r="W59"/>
  <c r="N61"/>
  <c r="O61" s="1"/>
  <c r="N57"/>
  <c r="O57" s="1"/>
  <c r="Q40"/>
  <c r="U40"/>
  <c r="W40"/>
  <c r="W39"/>
  <c r="X39" s="1"/>
  <c r="U39"/>
  <c r="W32"/>
  <c r="X32" s="1"/>
  <c r="U32"/>
  <c r="Q27"/>
  <c r="Q23"/>
  <c r="X23" s="1"/>
  <c r="U23"/>
  <c r="W23"/>
  <c r="AG20"/>
  <c r="W22"/>
  <c r="AB20"/>
  <c r="AC20" s="1"/>
  <c r="U22"/>
  <c r="N17"/>
  <c r="O17" s="1"/>
  <c r="L40" i="11"/>
  <c r="O40" s="1"/>
  <c r="Q62"/>
  <c r="Q63"/>
  <c r="L78"/>
  <c r="O78" s="1"/>
  <c r="N83"/>
  <c r="O83" s="1"/>
  <c r="N85"/>
  <c r="O85" s="1"/>
  <c r="W85" s="1"/>
  <c r="Q74"/>
  <c r="O43"/>
  <c r="N32"/>
  <c r="O32" s="1"/>
  <c r="N35"/>
  <c r="O35" s="1"/>
  <c r="Q35" s="1"/>
  <c r="N39"/>
  <c r="O39" s="1"/>
  <c r="N42"/>
  <c r="O42" s="1"/>
  <c r="Q42" s="1"/>
  <c r="L69"/>
  <c r="O69" s="1"/>
  <c r="W69" s="1"/>
  <c r="N76"/>
  <c r="O76" s="1"/>
  <c r="N82"/>
  <c r="O82" s="1"/>
  <c r="O36"/>
  <c r="U36" s="1"/>
  <c r="W62"/>
  <c r="W63"/>
  <c r="L67"/>
  <c r="O67" s="1"/>
  <c r="Q85"/>
  <c r="N80"/>
  <c r="O80" s="1"/>
  <c r="O70"/>
  <c r="L71"/>
  <c r="O71" s="1"/>
  <c r="L61"/>
  <c r="O61" s="1"/>
  <c r="Q43"/>
  <c r="U43"/>
  <c r="W43"/>
  <c r="W36"/>
  <c r="Q36"/>
  <c r="L28"/>
  <c r="O28" s="1"/>
  <c r="L29"/>
  <c r="O29" s="1"/>
  <c r="L27"/>
  <c r="O27" s="1"/>
  <c r="L21"/>
  <c r="O21" s="1"/>
  <c r="N24"/>
  <c r="O24" s="1"/>
  <c r="L20"/>
  <c r="O20" s="1"/>
  <c r="L22"/>
  <c r="O22" s="1"/>
  <c r="L23"/>
  <c r="O23" s="1"/>
  <c r="L25"/>
  <c r="O25" s="1"/>
  <c r="Z76" i="13" l="1"/>
  <c r="AB76"/>
  <c r="AG76"/>
  <c r="W79"/>
  <c r="U79"/>
  <c r="Q79"/>
  <c r="W77"/>
  <c r="Q77"/>
  <c r="U77"/>
  <c r="Q75"/>
  <c r="U75"/>
  <c r="W75"/>
  <c r="X75"/>
  <c r="Q74"/>
  <c r="X74" s="1"/>
  <c r="U74"/>
  <c r="W74"/>
  <c r="Z69"/>
  <c r="AG69"/>
  <c r="AB69"/>
  <c r="W72"/>
  <c r="U72"/>
  <c r="Q72"/>
  <c r="X71"/>
  <c r="W70"/>
  <c r="Q70"/>
  <c r="U70"/>
  <c r="Z68"/>
  <c r="AB68"/>
  <c r="AG68"/>
  <c r="X64"/>
  <c r="Z64" s="1"/>
  <c r="W66"/>
  <c r="U66"/>
  <c r="Q66"/>
  <c r="X58"/>
  <c r="Q58"/>
  <c r="U58"/>
  <c r="W58"/>
  <c r="U59"/>
  <c r="Q59"/>
  <c r="U36"/>
  <c r="X36" s="1"/>
  <c r="W36"/>
  <c r="Q36"/>
  <c r="AB37"/>
  <c r="AC37" s="1"/>
  <c r="W38"/>
  <c r="Q38"/>
  <c r="U38"/>
  <c r="X40"/>
  <c r="AG37"/>
  <c r="U35"/>
  <c r="X35" s="1"/>
  <c r="W35"/>
  <c r="Q35"/>
  <c r="U33"/>
  <c r="Q33"/>
  <c r="X33" s="1"/>
  <c r="W33"/>
  <c r="W31"/>
  <c r="U31"/>
  <c r="Q31"/>
  <c r="Q30"/>
  <c r="X30" s="1"/>
  <c r="U30"/>
  <c r="W30"/>
  <c r="Q29"/>
  <c r="X29" s="1"/>
  <c r="U29"/>
  <c r="W29"/>
  <c r="X27"/>
  <c r="U27"/>
  <c r="X26"/>
  <c r="W26"/>
  <c r="U26"/>
  <c r="W25"/>
  <c r="Q25"/>
  <c r="U25"/>
  <c r="X19"/>
  <c r="X22"/>
  <c r="AL20"/>
  <c r="Q18"/>
  <c r="U18"/>
  <c r="W18"/>
  <c r="W21"/>
  <c r="Q21"/>
  <c r="U21"/>
  <c r="U81" i="11"/>
  <c r="Q81"/>
  <c r="W81"/>
  <c r="U84"/>
  <c r="Q84"/>
  <c r="X85"/>
  <c r="U85"/>
  <c r="W84"/>
  <c r="W75"/>
  <c r="Q75"/>
  <c r="U75"/>
  <c r="W77"/>
  <c r="U77"/>
  <c r="X74"/>
  <c r="AB74" s="1"/>
  <c r="U74"/>
  <c r="U65"/>
  <c r="Q65"/>
  <c r="W65"/>
  <c r="X64"/>
  <c r="Q64"/>
  <c r="U64"/>
  <c r="W64"/>
  <c r="X66"/>
  <c r="W66"/>
  <c r="X62"/>
  <c r="X63"/>
  <c r="U66"/>
  <c r="Q41"/>
  <c r="W41"/>
  <c r="U41"/>
  <c r="X38"/>
  <c r="Q38"/>
  <c r="U38"/>
  <c r="W38"/>
  <c r="U33"/>
  <c r="W33"/>
  <c r="Q33"/>
  <c r="W34"/>
  <c r="Q34"/>
  <c r="U34"/>
  <c r="Z156" i="12"/>
  <c r="AG156"/>
  <c r="AB156"/>
  <c r="W157"/>
  <c r="Q157"/>
  <c r="U157"/>
  <c r="Q159"/>
  <c r="X159" s="1"/>
  <c r="U159"/>
  <c r="AC155"/>
  <c r="AE155" s="1"/>
  <c r="Z149"/>
  <c r="AB149"/>
  <c r="AG149"/>
  <c r="Q148"/>
  <c r="X148" s="1"/>
  <c r="U148"/>
  <c r="W148"/>
  <c r="Q152"/>
  <c r="X152" s="1"/>
  <c r="Q147"/>
  <c r="X147" s="1"/>
  <c r="U147"/>
  <c r="W147"/>
  <c r="X145"/>
  <c r="AG145" s="1"/>
  <c r="U145"/>
  <c r="W145"/>
  <c r="U143"/>
  <c r="X143" s="1"/>
  <c r="AG143" s="1"/>
  <c r="W143"/>
  <c r="AG137"/>
  <c r="Z137"/>
  <c r="AB137"/>
  <c r="Q140"/>
  <c r="X140" s="1"/>
  <c r="AB140" s="1"/>
  <c r="U140"/>
  <c r="X132"/>
  <c r="AG132" s="1"/>
  <c r="W133"/>
  <c r="U133"/>
  <c r="Q133"/>
  <c r="AG130"/>
  <c r="AB130"/>
  <c r="AC130" s="1"/>
  <c r="AE130" s="1"/>
  <c r="W129"/>
  <c r="U129"/>
  <c r="Q129"/>
  <c r="AG123"/>
  <c r="Z123"/>
  <c r="AB123"/>
  <c r="Q124"/>
  <c r="X124" s="1"/>
  <c r="U124"/>
  <c r="W124"/>
  <c r="Q127"/>
  <c r="X127" s="1"/>
  <c r="U127"/>
  <c r="AG122"/>
  <c r="AB122"/>
  <c r="AC122" s="1"/>
  <c r="AE122" s="1"/>
  <c r="Z122"/>
  <c r="AG103"/>
  <c r="W106"/>
  <c r="U106"/>
  <c r="Q106"/>
  <c r="W104"/>
  <c r="Q104"/>
  <c r="U104"/>
  <c r="AB103"/>
  <c r="AC103" s="1"/>
  <c r="AE103" s="1"/>
  <c r="X105"/>
  <c r="Q102"/>
  <c r="X102" s="1"/>
  <c r="U102"/>
  <c r="W102"/>
  <c r="X98"/>
  <c r="AB98" s="1"/>
  <c r="Q99"/>
  <c r="X99" s="1"/>
  <c r="AG99" s="1"/>
  <c r="U99"/>
  <c r="Z96"/>
  <c r="AB96"/>
  <c r="AG96"/>
  <c r="W97"/>
  <c r="Q97"/>
  <c r="U97"/>
  <c r="AG95"/>
  <c r="Z95"/>
  <c r="AB95"/>
  <c r="AG94"/>
  <c r="Z94"/>
  <c r="AB94"/>
  <c r="W92"/>
  <c r="U92"/>
  <c r="Q92"/>
  <c r="Z85"/>
  <c r="AB85"/>
  <c r="AG85"/>
  <c r="W88"/>
  <c r="U88"/>
  <c r="Q88"/>
  <c r="Q83"/>
  <c r="X83" s="1"/>
  <c r="U83"/>
  <c r="W83"/>
  <c r="Q84"/>
  <c r="U84"/>
  <c r="W84"/>
  <c r="X84" s="1"/>
  <c r="X87"/>
  <c r="AB87" s="1"/>
  <c r="Q82"/>
  <c r="X82" s="1"/>
  <c r="Z82" s="1"/>
  <c r="U82"/>
  <c r="Z77"/>
  <c r="AB77"/>
  <c r="AG77"/>
  <c r="X76"/>
  <c r="Q76"/>
  <c r="U76"/>
  <c r="W76"/>
  <c r="Q70"/>
  <c r="X70" s="1"/>
  <c r="AB70" s="1"/>
  <c r="U70"/>
  <c r="W54"/>
  <c r="U54"/>
  <c r="Q54"/>
  <c r="Q51"/>
  <c r="X51" s="1"/>
  <c r="U51"/>
  <c r="W51"/>
  <c r="X53"/>
  <c r="W53"/>
  <c r="Q50"/>
  <c r="X50" s="1"/>
  <c r="U50"/>
  <c r="W50"/>
  <c r="AG44"/>
  <c r="AG43"/>
  <c r="Z43"/>
  <c r="AB43"/>
  <c r="AB44"/>
  <c r="AC44" s="1"/>
  <c r="AE44" s="1"/>
  <c r="W45"/>
  <c r="Q45"/>
  <c r="U45"/>
  <c r="AG42"/>
  <c r="Z42"/>
  <c r="AB42"/>
  <c r="W40"/>
  <c r="U40"/>
  <c r="Q40"/>
  <c r="W38"/>
  <c r="U38"/>
  <c r="Q38"/>
  <c r="U36"/>
  <c r="Q36"/>
  <c r="W36"/>
  <c r="Q31"/>
  <c r="U31"/>
  <c r="W31"/>
  <c r="Q32"/>
  <c r="X32" s="1"/>
  <c r="U32"/>
  <c r="W32"/>
  <c r="Q33"/>
  <c r="U33"/>
  <c r="X33" s="1"/>
  <c r="W33"/>
  <c r="U35"/>
  <c r="X35" s="1"/>
  <c r="AG35" s="1"/>
  <c r="Q30"/>
  <c r="X30" s="1"/>
  <c r="AG30" s="1"/>
  <c r="U30"/>
  <c r="X28"/>
  <c r="AG28" s="1"/>
  <c r="Q25"/>
  <c r="X25" s="1"/>
  <c r="U25"/>
  <c r="W25"/>
  <c r="W26"/>
  <c r="X26" s="1"/>
  <c r="AG26" s="1"/>
  <c r="Q26"/>
  <c r="U26"/>
  <c r="U28"/>
  <c r="W28"/>
  <c r="W27"/>
  <c r="U27"/>
  <c r="X24"/>
  <c r="W24"/>
  <c r="Q24"/>
  <c r="U24"/>
  <c r="Q19"/>
  <c r="X19" s="1"/>
  <c r="AB19" s="1"/>
  <c r="W19"/>
  <c r="U19"/>
  <c r="Q18"/>
  <c r="W18"/>
  <c r="U18"/>
  <c r="W20"/>
  <c r="X20" s="1"/>
  <c r="Q20"/>
  <c r="W143" i="10"/>
  <c r="Q143"/>
  <c r="U143"/>
  <c r="X132"/>
  <c r="AG132" s="1"/>
  <c r="Q129"/>
  <c r="W129"/>
  <c r="U124"/>
  <c r="W124"/>
  <c r="U101"/>
  <c r="U100"/>
  <c r="W100"/>
  <c r="Q100"/>
  <c r="Q88"/>
  <c r="X88" s="1"/>
  <c r="AG88" s="1"/>
  <c r="W88"/>
  <c r="U88"/>
  <c r="U81"/>
  <c r="Q81"/>
  <c r="X81" s="1"/>
  <c r="Q82"/>
  <c r="W82"/>
  <c r="U83"/>
  <c r="Q75"/>
  <c r="X75" s="1"/>
  <c r="U75"/>
  <c r="W75"/>
  <c r="W74"/>
  <c r="Q74"/>
  <c r="U74"/>
  <c r="Q68"/>
  <c r="U68"/>
  <c r="Q70"/>
  <c r="X70" s="1"/>
  <c r="U70"/>
  <c r="U67"/>
  <c r="Q67"/>
  <c r="X49"/>
  <c r="AG49" s="1"/>
  <c r="W44"/>
  <c r="U44"/>
  <c r="Q44"/>
  <c r="Q42"/>
  <c r="W42"/>
  <c r="U42"/>
  <c r="W37"/>
  <c r="U37"/>
  <c r="Q37"/>
  <c r="U34"/>
  <c r="X34" s="1"/>
  <c r="W34"/>
  <c r="X33"/>
  <c r="Z33" s="1"/>
  <c r="W30"/>
  <c r="Q30"/>
  <c r="Q130"/>
  <c r="X130" s="1"/>
  <c r="AG130" s="1"/>
  <c r="U130"/>
  <c r="W130"/>
  <c r="U136"/>
  <c r="W136"/>
  <c r="Q149"/>
  <c r="U149"/>
  <c r="W149"/>
  <c r="W148"/>
  <c r="Q148"/>
  <c r="U148"/>
  <c r="W26"/>
  <c r="X26" s="1"/>
  <c r="U26"/>
  <c r="Q26"/>
  <c r="W103"/>
  <c r="U103"/>
  <c r="Q103"/>
  <c r="Q69"/>
  <c r="X69" s="1"/>
  <c r="U69"/>
  <c r="W69"/>
  <c r="X31"/>
  <c r="AG31" s="1"/>
  <c r="W19"/>
  <c r="Q19"/>
  <c r="U19"/>
  <c r="U31"/>
  <c r="U135"/>
  <c r="X24"/>
  <c r="Q31"/>
  <c r="W135"/>
  <c r="X135" s="1"/>
  <c r="AB135" s="1"/>
  <c r="Q51"/>
  <c r="U129"/>
  <c r="W80"/>
  <c r="U155"/>
  <c r="U51"/>
  <c r="Q80"/>
  <c r="Q155"/>
  <c r="Q85"/>
  <c r="X143"/>
  <c r="AG143" s="1"/>
  <c r="W67"/>
  <c r="U85"/>
  <c r="W41"/>
  <c r="X41" s="1"/>
  <c r="Q125"/>
  <c r="X125" s="1"/>
  <c r="U41"/>
  <c r="W81"/>
  <c r="W38"/>
  <c r="W94"/>
  <c r="Q93"/>
  <c r="Q32"/>
  <c r="W32"/>
  <c r="U32"/>
  <c r="U71"/>
  <c r="W71"/>
  <c r="Q71"/>
  <c r="U122"/>
  <c r="Q122"/>
  <c r="W122"/>
  <c r="W25"/>
  <c r="U25"/>
  <c r="Q25"/>
  <c r="Q136"/>
  <c r="W92"/>
  <c r="Q95"/>
  <c r="Q92"/>
  <c r="U92"/>
  <c r="X149"/>
  <c r="AG149" s="1"/>
  <c r="W93"/>
  <c r="Q126"/>
  <c r="X126" s="1"/>
  <c r="AG126" s="1"/>
  <c r="U126"/>
  <c r="W50"/>
  <c r="U76"/>
  <c r="X76" s="1"/>
  <c r="Q102"/>
  <c r="W156"/>
  <c r="U102"/>
  <c r="W68"/>
  <c r="Q84"/>
  <c r="Q131"/>
  <c r="U156"/>
  <c r="U82"/>
  <c r="Q38"/>
  <c r="U84"/>
  <c r="W101"/>
  <c r="U131"/>
  <c r="Q139"/>
  <c r="U139"/>
  <c r="W158"/>
  <c r="U158"/>
  <c r="Q158"/>
  <c r="W52"/>
  <c r="U52"/>
  <c r="Q52"/>
  <c r="Q96"/>
  <c r="X96" s="1"/>
  <c r="AB96" s="1"/>
  <c r="W96"/>
  <c r="U96"/>
  <c r="W77"/>
  <c r="U77"/>
  <c r="Q77"/>
  <c r="Q140"/>
  <c r="X140" s="1"/>
  <c r="AG140" s="1"/>
  <c r="W140"/>
  <c r="U140"/>
  <c r="W144"/>
  <c r="U144"/>
  <c r="Q144"/>
  <c r="U137"/>
  <c r="Q137"/>
  <c r="Q29"/>
  <c r="U29"/>
  <c r="W29"/>
  <c r="W147"/>
  <c r="Q147"/>
  <c r="U147"/>
  <c r="X43"/>
  <c r="X83"/>
  <c r="AG83" s="1"/>
  <c r="X151"/>
  <c r="AB151" s="1"/>
  <c r="X94"/>
  <c r="AG94" s="1"/>
  <c r="X18"/>
  <c r="AG18" s="1"/>
  <c r="X45"/>
  <c r="AB45" s="1"/>
  <c r="Q150"/>
  <c r="W138"/>
  <c r="X138" s="1"/>
  <c r="U150"/>
  <c r="Q157"/>
  <c r="U123"/>
  <c r="Q123"/>
  <c r="U23"/>
  <c r="Q23"/>
  <c r="X44"/>
  <c r="AG44" s="1"/>
  <c r="U157"/>
  <c r="X17"/>
  <c r="Z17" s="1"/>
  <c r="Q50"/>
  <c r="W137"/>
  <c r="U95"/>
  <c r="Z159" i="12"/>
  <c r="AB159"/>
  <c r="AG159"/>
  <c r="Z158"/>
  <c r="AB158"/>
  <c r="AG158"/>
  <c r="Z152"/>
  <c r="AB152"/>
  <c r="AG152"/>
  <c r="Z151"/>
  <c r="AB151"/>
  <c r="AG151"/>
  <c r="Z150"/>
  <c r="AB150"/>
  <c r="AG150"/>
  <c r="Z144"/>
  <c r="AB144"/>
  <c r="AG144"/>
  <c r="Z143"/>
  <c r="Q135"/>
  <c r="X135" s="1"/>
  <c r="U135"/>
  <c r="W135"/>
  <c r="Z140"/>
  <c r="AG140"/>
  <c r="Z138"/>
  <c r="AB138"/>
  <c r="AG138"/>
  <c r="Q141"/>
  <c r="U141"/>
  <c r="W141"/>
  <c r="X141" s="1"/>
  <c r="AC136"/>
  <c r="AE136" s="1"/>
  <c r="W139"/>
  <c r="X139" s="1"/>
  <c r="Q139"/>
  <c r="U139"/>
  <c r="Z132"/>
  <c r="AB132"/>
  <c r="Z131"/>
  <c r="AB131"/>
  <c r="AG131"/>
  <c r="Z127"/>
  <c r="AB127"/>
  <c r="AG127"/>
  <c r="Z126"/>
  <c r="AB126"/>
  <c r="AG126"/>
  <c r="Z125"/>
  <c r="AB125"/>
  <c r="AG125"/>
  <c r="Z105"/>
  <c r="AB105"/>
  <c r="AG105"/>
  <c r="AG98"/>
  <c r="Z91"/>
  <c r="AB91"/>
  <c r="AG91"/>
  <c r="Z90"/>
  <c r="AB90"/>
  <c r="AG90"/>
  <c r="Z86"/>
  <c r="AB86"/>
  <c r="AG86"/>
  <c r="Z80"/>
  <c r="AB80"/>
  <c r="AG80"/>
  <c r="Z79"/>
  <c r="AB79"/>
  <c r="AG79"/>
  <c r="Z78"/>
  <c r="AB78"/>
  <c r="AG78"/>
  <c r="Z71"/>
  <c r="AG71"/>
  <c r="AB71"/>
  <c r="Q74"/>
  <c r="U74"/>
  <c r="W74"/>
  <c r="Q69"/>
  <c r="U69"/>
  <c r="W69"/>
  <c r="Q73"/>
  <c r="U73"/>
  <c r="W73"/>
  <c r="W72"/>
  <c r="X72" s="1"/>
  <c r="Q72"/>
  <c r="U72"/>
  <c r="Z53"/>
  <c r="AB53"/>
  <c r="AG53"/>
  <c r="Z52"/>
  <c r="AB52"/>
  <c r="AG52"/>
  <c r="Z47"/>
  <c r="AB47"/>
  <c r="AG47"/>
  <c r="Z46"/>
  <c r="AB46"/>
  <c r="AG46"/>
  <c r="Z39"/>
  <c r="AB39"/>
  <c r="AG39"/>
  <c r="Z34"/>
  <c r="AB34"/>
  <c r="AG34"/>
  <c r="AG20"/>
  <c r="Z20"/>
  <c r="AB20"/>
  <c r="Q21"/>
  <c r="U21"/>
  <c r="W21"/>
  <c r="U17"/>
  <c r="Q17"/>
  <c r="W17"/>
  <c r="Q22"/>
  <c r="X22" s="1"/>
  <c r="W22"/>
  <c r="U22"/>
  <c r="Q159" i="10"/>
  <c r="U159"/>
  <c r="W159"/>
  <c r="Q152"/>
  <c r="U152"/>
  <c r="W152"/>
  <c r="Q145"/>
  <c r="U145"/>
  <c r="W145"/>
  <c r="Q141"/>
  <c r="U141"/>
  <c r="W141"/>
  <c r="Q133"/>
  <c r="U133"/>
  <c r="W133"/>
  <c r="Z125"/>
  <c r="AB125"/>
  <c r="AG125"/>
  <c r="Q127"/>
  <c r="U127"/>
  <c r="W127"/>
  <c r="Q104"/>
  <c r="U104"/>
  <c r="W104"/>
  <c r="AG96"/>
  <c r="Q97"/>
  <c r="U97"/>
  <c r="W97"/>
  <c r="Z89"/>
  <c r="AB89"/>
  <c r="AG89"/>
  <c r="Q90"/>
  <c r="U90"/>
  <c r="W90"/>
  <c r="Z83"/>
  <c r="AB83"/>
  <c r="Q86"/>
  <c r="U86"/>
  <c r="W86"/>
  <c r="Q78"/>
  <c r="U78"/>
  <c r="W78"/>
  <c r="Q72"/>
  <c r="U72"/>
  <c r="W72"/>
  <c r="Q53"/>
  <c r="U53"/>
  <c r="W53"/>
  <c r="Z45"/>
  <c r="AG45"/>
  <c r="AG43"/>
  <c r="Z43"/>
  <c r="AB43"/>
  <c r="Q46"/>
  <c r="U46"/>
  <c r="W46"/>
  <c r="Q39"/>
  <c r="U39"/>
  <c r="W39"/>
  <c r="AB33"/>
  <c r="AG33"/>
  <c r="Q35"/>
  <c r="U35"/>
  <c r="W35"/>
  <c r="Z31"/>
  <c r="AG24"/>
  <c r="Z24"/>
  <c r="AB24"/>
  <c r="Q27"/>
  <c r="X27" s="1"/>
  <c r="U27"/>
  <c r="W27"/>
  <c r="AB17"/>
  <c r="AG17"/>
  <c r="Q21"/>
  <c r="U21"/>
  <c r="W21"/>
  <c r="Q20"/>
  <c r="U20"/>
  <c r="W20"/>
  <c r="Q16"/>
  <c r="U16"/>
  <c r="Q56" i="13"/>
  <c r="U56"/>
  <c r="Z78"/>
  <c r="AB78"/>
  <c r="AG78"/>
  <c r="AG71"/>
  <c r="Z71"/>
  <c r="AB71"/>
  <c r="AB64"/>
  <c r="Z65"/>
  <c r="AB65"/>
  <c r="AG65"/>
  <c r="Q57"/>
  <c r="U57"/>
  <c r="W57"/>
  <c r="W62"/>
  <c r="Q62"/>
  <c r="X62" s="1"/>
  <c r="U62"/>
  <c r="AB60"/>
  <c r="Z60"/>
  <c r="AG60"/>
  <c r="Q61"/>
  <c r="U61"/>
  <c r="W61"/>
  <c r="AG40"/>
  <c r="Z40"/>
  <c r="AB40"/>
  <c r="Z39"/>
  <c r="AB39"/>
  <c r="AG39"/>
  <c r="AE37"/>
  <c r="AG33"/>
  <c r="AB33"/>
  <c r="Z33"/>
  <c r="AG32"/>
  <c r="Z32"/>
  <c r="AB32"/>
  <c r="AG27"/>
  <c r="AB27"/>
  <c r="AC27" s="1"/>
  <c r="Z27"/>
  <c r="Z26"/>
  <c r="AB26"/>
  <c r="AG26"/>
  <c r="AB23"/>
  <c r="Z23"/>
  <c r="AG23"/>
  <c r="Z22"/>
  <c r="AB22"/>
  <c r="AG22"/>
  <c r="AE20"/>
  <c r="Q17"/>
  <c r="U17"/>
  <c r="W17"/>
  <c r="X41" i="11"/>
  <c r="AB41" s="1"/>
  <c r="AG63"/>
  <c r="Z63"/>
  <c r="AB63"/>
  <c r="U78"/>
  <c r="Q78"/>
  <c r="W78"/>
  <c r="AG62"/>
  <c r="Z62"/>
  <c r="AB62"/>
  <c r="W67"/>
  <c r="U67"/>
  <c r="Q67"/>
  <c r="W40"/>
  <c r="X40" s="1"/>
  <c r="Q40"/>
  <c r="U40"/>
  <c r="W32"/>
  <c r="U32"/>
  <c r="Q32"/>
  <c r="W39"/>
  <c r="Q39"/>
  <c r="U39"/>
  <c r="Q69"/>
  <c r="W76"/>
  <c r="Q76"/>
  <c r="U76"/>
  <c r="X83"/>
  <c r="Q83"/>
  <c r="U83"/>
  <c r="W83"/>
  <c r="U69"/>
  <c r="W82"/>
  <c r="Q82"/>
  <c r="U82"/>
  <c r="X36"/>
  <c r="AG36" s="1"/>
  <c r="U35"/>
  <c r="X35" s="1"/>
  <c r="U42"/>
  <c r="W42"/>
  <c r="X43"/>
  <c r="AG43" s="1"/>
  <c r="W35"/>
  <c r="Z85"/>
  <c r="AG85"/>
  <c r="AB85"/>
  <c r="W80"/>
  <c r="X80" s="1"/>
  <c r="U80"/>
  <c r="Q80"/>
  <c r="Q70"/>
  <c r="U70"/>
  <c r="W70"/>
  <c r="Q71"/>
  <c r="U71"/>
  <c r="W71"/>
  <c r="AB66"/>
  <c r="Z66"/>
  <c r="AG66"/>
  <c r="Q61"/>
  <c r="W61"/>
  <c r="U61"/>
  <c r="Z43"/>
  <c r="AB43"/>
  <c r="W29"/>
  <c r="U29"/>
  <c r="Q29"/>
  <c r="W28"/>
  <c r="U28"/>
  <c r="Q28"/>
  <c r="Q27"/>
  <c r="U27"/>
  <c r="W27"/>
  <c r="AG75" i="13" l="1"/>
  <c r="AB75"/>
  <c r="AC75" s="1"/>
  <c r="Z75"/>
  <c r="AC76"/>
  <c r="X79"/>
  <c r="X77"/>
  <c r="AG74"/>
  <c r="AB74"/>
  <c r="AC74" s="1"/>
  <c r="Z74"/>
  <c r="AC69"/>
  <c r="X72"/>
  <c r="AC71"/>
  <c r="AE71" s="1"/>
  <c r="X70"/>
  <c r="AC68"/>
  <c r="AG64"/>
  <c r="X66"/>
  <c r="AB58"/>
  <c r="AC58" s="1"/>
  <c r="AE58" s="1"/>
  <c r="Z58"/>
  <c r="AG58"/>
  <c r="AC60"/>
  <c r="X57"/>
  <c r="Z57" s="1"/>
  <c r="X59"/>
  <c r="X61"/>
  <c r="X56"/>
  <c r="AB56" s="1"/>
  <c r="AG36"/>
  <c r="Z36"/>
  <c r="AB36"/>
  <c r="X38"/>
  <c r="AG35"/>
  <c r="Z35"/>
  <c r="AB35"/>
  <c r="AC33"/>
  <c r="X31"/>
  <c r="Z31" s="1"/>
  <c r="Z30"/>
  <c r="AG30"/>
  <c r="AB30"/>
  <c r="AG29"/>
  <c r="Z29"/>
  <c r="AB29"/>
  <c r="X25"/>
  <c r="Z25" s="1"/>
  <c r="AB19"/>
  <c r="AC19" s="1"/>
  <c r="AL19" s="1"/>
  <c r="Z19"/>
  <c r="AG19"/>
  <c r="AC23"/>
  <c r="AL23" s="1"/>
  <c r="X18"/>
  <c r="X21"/>
  <c r="X17"/>
  <c r="Z17" s="1"/>
  <c r="X81" i="11"/>
  <c r="X82"/>
  <c r="Z82" s="1"/>
  <c r="X84"/>
  <c r="X75"/>
  <c r="X78"/>
  <c r="X77"/>
  <c r="AG74"/>
  <c r="Z74"/>
  <c r="AC74" s="1"/>
  <c r="X71"/>
  <c r="Z71" s="1"/>
  <c r="X61"/>
  <c r="Z61" s="1"/>
  <c r="X65"/>
  <c r="Z64"/>
  <c r="AG64"/>
  <c r="AB64"/>
  <c r="X42"/>
  <c r="X39"/>
  <c r="AB39" s="1"/>
  <c r="AG38"/>
  <c r="Z38"/>
  <c r="AB38"/>
  <c r="X32"/>
  <c r="AG32" s="1"/>
  <c r="X33"/>
  <c r="X34"/>
  <c r="AC156" i="12"/>
  <c r="AE156" s="1"/>
  <c r="X157"/>
  <c r="AG148"/>
  <c r="Z148"/>
  <c r="AB148"/>
  <c r="AC149"/>
  <c r="AE149" s="1"/>
  <c r="AG147"/>
  <c r="Z147"/>
  <c r="AB147"/>
  <c r="Z145"/>
  <c r="AB145"/>
  <c r="AC145" s="1"/>
  <c r="AE145" s="1"/>
  <c r="AB143"/>
  <c r="AC143" s="1"/>
  <c r="AE143" s="1"/>
  <c r="AC137"/>
  <c r="AE137" s="1"/>
  <c r="X133"/>
  <c r="X129"/>
  <c r="Z124"/>
  <c r="AG124"/>
  <c r="AB124"/>
  <c r="AC123"/>
  <c r="AE123" s="1"/>
  <c r="X104"/>
  <c r="Z104" s="1"/>
  <c r="X106"/>
  <c r="AB102"/>
  <c r="AC102" s="1"/>
  <c r="AE102" s="1"/>
  <c r="Z102"/>
  <c r="AG102"/>
  <c r="X97"/>
  <c r="Z97" s="1"/>
  <c r="Z98"/>
  <c r="AC98" s="1"/>
  <c r="AE98" s="1"/>
  <c r="Z99"/>
  <c r="AB99"/>
  <c r="AC96"/>
  <c r="AE96" s="1"/>
  <c r="AC95"/>
  <c r="AE95" s="1"/>
  <c r="AC94"/>
  <c r="AE94" s="1"/>
  <c r="X92"/>
  <c r="AG87"/>
  <c r="AG83"/>
  <c r="Z83"/>
  <c r="AB83"/>
  <c r="AG84"/>
  <c r="Z84"/>
  <c r="AB84"/>
  <c r="AC85"/>
  <c r="AE85" s="1"/>
  <c r="Z87"/>
  <c r="X88"/>
  <c r="AG82"/>
  <c r="AB82"/>
  <c r="AC82" s="1"/>
  <c r="AE82" s="1"/>
  <c r="AC77"/>
  <c r="AE77" s="1"/>
  <c r="AG76"/>
  <c r="Z76"/>
  <c r="AB76"/>
  <c r="AG70"/>
  <c r="Z70"/>
  <c r="AC70" s="1"/>
  <c r="AE70" s="1"/>
  <c r="X74"/>
  <c r="AB74" s="1"/>
  <c r="X73"/>
  <c r="AG73" s="1"/>
  <c r="X69"/>
  <c r="AB69" s="1"/>
  <c r="Z51"/>
  <c r="AB51"/>
  <c r="AG51"/>
  <c r="X54"/>
  <c r="AG50"/>
  <c r="Z50"/>
  <c r="AB50"/>
  <c r="AC43"/>
  <c r="AE43" s="1"/>
  <c r="X45"/>
  <c r="AC42"/>
  <c r="AE42" s="1"/>
  <c r="X38"/>
  <c r="AB38" s="1"/>
  <c r="X40"/>
  <c r="X31"/>
  <c r="AB31" s="1"/>
  <c r="AG32"/>
  <c r="Z32"/>
  <c r="AB32"/>
  <c r="Z33"/>
  <c r="AB33"/>
  <c r="AG33"/>
  <c r="X36"/>
  <c r="Z35"/>
  <c r="AB35"/>
  <c r="AC35" s="1"/>
  <c r="AE35" s="1"/>
  <c r="Z30"/>
  <c r="AB30"/>
  <c r="X27"/>
  <c r="Z27" s="1"/>
  <c r="Z25"/>
  <c r="AB25"/>
  <c r="AG25"/>
  <c r="Z28"/>
  <c r="AB28"/>
  <c r="Z26"/>
  <c r="AB26"/>
  <c r="AG24"/>
  <c r="Z24"/>
  <c r="AB24"/>
  <c r="X21"/>
  <c r="AB21" s="1"/>
  <c r="X18"/>
  <c r="Z19"/>
  <c r="AC19" s="1"/>
  <c r="AE19" s="1"/>
  <c r="AG19"/>
  <c r="X17"/>
  <c r="AB17" s="1"/>
  <c r="X159" i="10"/>
  <c r="Z159" s="1"/>
  <c r="X156"/>
  <c r="AG156" s="1"/>
  <c r="Z149"/>
  <c r="AB149"/>
  <c r="Z143"/>
  <c r="AB143"/>
  <c r="Z132"/>
  <c r="AB132"/>
  <c r="X129"/>
  <c r="Z129" s="1"/>
  <c r="X124"/>
  <c r="Z124" s="1"/>
  <c r="Z126"/>
  <c r="AB126"/>
  <c r="X103"/>
  <c r="AB103" s="1"/>
  <c r="X100"/>
  <c r="Z100" s="1"/>
  <c r="X101"/>
  <c r="Z101" s="1"/>
  <c r="X92"/>
  <c r="Z92" s="1"/>
  <c r="Z81"/>
  <c r="AB81"/>
  <c r="AC81" s="1"/>
  <c r="AE81" s="1"/>
  <c r="AG81"/>
  <c r="X82"/>
  <c r="AG82" s="1"/>
  <c r="X85"/>
  <c r="X80"/>
  <c r="AB80" s="1"/>
  <c r="X74"/>
  <c r="Z74" s="1"/>
  <c r="AB75"/>
  <c r="AC75" s="1"/>
  <c r="AE75" s="1"/>
  <c r="AG75"/>
  <c r="Z75"/>
  <c r="AG70"/>
  <c r="AB70"/>
  <c r="AC70" s="1"/>
  <c r="AE70" s="1"/>
  <c r="Z70"/>
  <c r="X68"/>
  <c r="AG68" s="1"/>
  <c r="X67"/>
  <c r="Z67" s="1"/>
  <c r="X51"/>
  <c r="AG51" s="1"/>
  <c r="Z49"/>
  <c r="AB49"/>
  <c r="AB44"/>
  <c r="X42"/>
  <c r="Z44"/>
  <c r="X38"/>
  <c r="Z38" s="1"/>
  <c r="X37"/>
  <c r="X30"/>
  <c r="Z30" s="1"/>
  <c r="AG34"/>
  <c r="AB34"/>
  <c r="AC34" s="1"/>
  <c r="AE34" s="1"/>
  <c r="Z34"/>
  <c r="AB31"/>
  <c r="AC31" s="1"/>
  <c r="AE31" s="1"/>
  <c r="X25"/>
  <c r="AG25" s="1"/>
  <c r="AB26"/>
  <c r="AC26" s="1"/>
  <c r="AE26" s="1"/>
  <c r="Z26"/>
  <c r="AG26"/>
  <c r="Z69"/>
  <c r="AB69"/>
  <c r="AG69"/>
  <c r="AG76"/>
  <c r="AB76"/>
  <c r="AC76" s="1"/>
  <c r="AE76" s="1"/>
  <c r="Z76"/>
  <c r="AG41"/>
  <c r="AB41"/>
  <c r="Z41"/>
  <c r="AG151"/>
  <c r="X71"/>
  <c r="Z71" s="1"/>
  <c r="Z151"/>
  <c r="X19"/>
  <c r="X122"/>
  <c r="X139"/>
  <c r="X155"/>
  <c r="X50"/>
  <c r="X84"/>
  <c r="Z84" s="1"/>
  <c r="Z135"/>
  <c r="AC135" s="1"/>
  <c r="AE135" s="1"/>
  <c r="X131"/>
  <c r="Z131" s="1"/>
  <c r="X93"/>
  <c r="AG135"/>
  <c r="X21"/>
  <c r="Z96"/>
  <c r="X152"/>
  <c r="X137"/>
  <c r="AG137" s="1"/>
  <c r="X95"/>
  <c r="Z95" s="1"/>
  <c r="X136"/>
  <c r="X148"/>
  <c r="AG84"/>
  <c r="Z82"/>
  <c r="AG71"/>
  <c r="AB71"/>
  <c r="AG122"/>
  <c r="AB122"/>
  <c r="Z122"/>
  <c r="AB139"/>
  <c r="AG139"/>
  <c r="X123"/>
  <c r="Z123" s="1"/>
  <c r="X32"/>
  <c r="X53"/>
  <c r="AB53" s="1"/>
  <c r="X20"/>
  <c r="AG20" s="1"/>
  <c r="X133"/>
  <c r="Z133" s="1"/>
  <c r="Z18"/>
  <c r="AC18" s="1"/>
  <c r="AB18"/>
  <c r="X78"/>
  <c r="AB78" s="1"/>
  <c r="X86"/>
  <c r="AG86" s="1"/>
  <c r="X145"/>
  <c r="AG145" s="1"/>
  <c r="X102"/>
  <c r="X157"/>
  <c r="AG157" s="1"/>
  <c r="X29"/>
  <c r="Z29" s="1"/>
  <c r="AG138"/>
  <c r="AB138"/>
  <c r="AC138" s="1"/>
  <c r="AE138" s="1"/>
  <c r="Z138"/>
  <c r="AB137"/>
  <c r="AC137" s="1"/>
  <c r="AE137" s="1"/>
  <c r="Z137"/>
  <c r="X90"/>
  <c r="AB90" s="1"/>
  <c r="X97"/>
  <c r="AG97" s="1"/>
  <c r="X104"/>
  <c r="Z104" s="1"/>
  <c r="X147"/>
  <c r="X158"/>
  <c r="X16"/>
  <c r="AG16" s="1"/>
  <c r="X72"/>
  <c r="AG72" s="1"/>
  <c r="X144"/>
  <c r="X52"/>
  <c r="X127"/>
  <c r="AG127" s="1"/>
  <c r="X23"/>
  <c r="Z140"/>
  <c r="AC140" s="1"/>
  <c r="AE140" s="1"/>
  <c r="X150"/>
  <c r="Z130"/>
  <c r="AB140"/>
  <c r="AB68"/>
  <c r="Z88"/>
  <c r="Z94"/>
  <c r="AB130"/>
  <c r="AB88"/>
  <c r="AB94"/>
  <c r="X141"/>
  <c r="AG141" s="1"/>
  <c r="Z139"/>
  <c r="AC139" s="1"/>
  <c r="AE139" s="1"/>
  <c r="X35"/>
  <c r="AB35" s="1"/>
  <c r="X39"/>
  <c r="AB39" s="1"/>
  <c r="X46"/>
  <c r="AB46" s="1"/>
  <c r="X77"/>
  <c r="AG95"/>
  <c r="AB95"/>
  <c r="AC159" i="12"/>
  <c r="AE159" s="1"/>
  <c r="AC158"/>
  <c r="AE158" s="1"/>
  <c r="AC152"/>
  <c r="AE152" s="1"/>
  <c r="AC151"/>
  <c r="AE151" s="1"/>
  <c r="AC150"/>
  <c r="AE150" s="1"/>
  <c r="AC144"/>
  <c r="AE144" s="1"/>
  <c r="Z135"/>
  <c r="AB135"/>
  <c r="AG135"/>
  <c r="Z139"/>
  <c r="AB139"/>
  <c r="AG139"/>
  <c r="Z141"/>
  <c r="AB141"/>
  <c r="AG141"/>
  <c r="AC140"/>
  <c r="AE140" s="1"/>
  <c r="AC138"/>
  <c r="AE138" s="1"/>
  <c r="AC132"/>
  <c r="AE132" s="1"/>
  <c r="AC131"/>
  <c r="AE131" s="1"/>
  <c r="AC127"/>
  <c r="AE127" s="1"/>
  <c r="AC126"/>
  <c r="AE126" s="1"/>
  <c r="AC125"/>
  <c r="AE125" s="1"/>
  <c r="AC105"/>
  <c r="AE105" s="1"/>
  <c r="AC91"/>
  <c r="AE91" s="1"/>
  <c r="AC90"/>
  <c r="AE90" s="1"/>
  <c r="AC87"/>
  <c r="AE87" s="1"/>
  <c r="AC86"/>
  <c r="AE86" s="1"/>
  <c r="AC80"/>
  <c r="AE80" s="1"/>
  <c r="AC79"/>
  <c r="AE79" s="1"/>
  <c r="AC78"/>
  <c r="AE78" s="1"/>
  <c r="Z72"/>
  <c r="AB72"/>
  <c r="AG72"/>
  <c r="AC71"/>
  <c r="AE71" s="1"/>
  <c r="AC53"/>
  <c r="AE53" s="1"/>
  <c r="AC52"/>
  <c r="AE52" s="1"/>
  <c r="AC47"/>
  <c r="AE47" s="1"/>
  <c r="AC46"/>
  <c r="AE46" s="1"/>
  <c r="AC39"/>
  <c r="AE39" s="1"/>
  <c r="AC34"/>
  <c r="AE34" s="1"/>
  <c r="AC26"/>
  <c r="AE26" s="1"/>
  <c r="AB22"/>
  <c r="Z22"/>
  <c r="AG22"/>
  <c r="AC20"/>
  <c r="AE20" s="1"/>
  <c r="AG152" i="10"/>
  <c r="Z152"/>
  <c r="AB152"/>
  <c r="AC151"/>
  <c r="AE151" s="1"/>
  <c r="Z145"/>
  <c r="AC125"/>
  <c r="AE125" s="1"/>
  <c r="AC96"/>
  <c r="AE96" s="1"/>
  <c r="AC94"/>
  <c r="AE94" s="1"/>
  <c r="AC89"/>
  <c r="AE89" s="1"/>
  <c r="AC83"/>
  <c r="AE83" s="1"/>
  <c r="AG78"/>
  <c r="Z53"/>
  <c r="AC45"/>
  <c r="AE45" s="1"/>
  <c r="AC41"/>
  <c r="AE41" s="1"/>
  <c r="AC43"/>
  <c r="AE43" s="1"/>
  <c r="AC33"/>
  <c r="AE33" s="1"/>
  <c r="AG27"/>
  <c r="Z27"/>
  <c r="AB27"/>
  <c r="AC24"/>
  <c r="AE24" s="1"/>
  <c r="AC17"/>
  <c r="Z21"/>
  <c r="AB21"/>
  <c r="AG21"/>
  <c r="AC78" i="13"/>
  <c r="AC64"/>
  <c r="AC65"/>
  <c r="AB57"/>
  <c r="AG61"/>
  <c r="AB61"/>
  <c r="AC61" s="1"/>
  <c r="Z61"/>
  <c r="Z62"/>
  <c r="AG62"/>
  <c r="AB62"/>
  <c r="AC39"/>
  <c r="AC40"/>
  <c r="AC32"/>
  <c r="AE27"/>
  <c r="AC26"/>
  <c r="AC22"/>
  <c r="AL22" s="1"/>
  <c r="AE23"/>
  <c r="AG41" i="11"/>
  <c r="Z41"/>
  <c r="AC41" s="1"/>
  <c r="AE41" s="1"/>
  <c r="AG39"/>
  <c r="AG35"/>
  <c r="Z35"/>
  <c r="AB35"/>
  <c r="Z40"/>
  <c r="AG40"/>
  <c r="AB40"/>
  <c r="X67"/>
  <c r="AC63"/>
  <c r="AB36"/>
  <c r="X69"/>
  <c r="AG83"/>
  <c r="AB83"/>
  <c r="AC83" s="1"/>
  <c r="AE83" s="1"/>
  <c r="Z83"/>
  <c r="AC62"/>
  <c r="Z36"/>
  <c r="X27"/>
  <c r="AG27" s="1"/>
  <c r="X70"/>
  <c r="AG70" s="1"/>
  <c r="X76"/>
  <c r="AC66"/>
  <c r="AE66" s="1"/>
  <c r="Z80"/>
  <c r="AB80"/>
  <c r="AG80"/>
  <c r="AC85"/>
  <c r="AC43"/>
  <c r="AE43" s="1"/>
  <c r="X28"/>
  <c r="AG28" s="1"/>
  <c r="X29"/>
  <c r="Z29" s="1"/>
  <c r="AE75" i="13" l="1"/>
  <c r="AE76"/>
  <c r="AG79"/>
  <c r="AB79"/>
  <c r="AC79" s="1"/>
  <c r="Z79"/>
  <c r="Z77"/>
  <c r="AG77"/>
  <c r="AB77"/>
  <c r="AE74"/>
  <c r="AE69"/>
  <c r="AG72"/>
  <c r="AB72"/>
  <c r="AC72" s="1"/>
  <c r="AE72" s="1"/>
  <c r="Z72"/>
  <c r="AG70"/>
  <c r="AB70"/>
  <c r="AC70" s="1"/>
  <c r="Z70"/>
  <c r="AE68"/>
  <c r="AB66"/>
  <c r="AC66" s="1"/>
  <c r="Z66"/>
  <c r="AG66"/>
  <c r="AG59"/>
  <c r="AB59"/>
  <c r="AC59" s="1"/>
  <c r="Z59"/>
  <c r="AE60"/>
  <c r="AG57"/>
  <c r="AG56"/>
  <c r="Z56"/>
  <c r="AC56" s="1"/>
  <c r="AE56" s="1"/>
  <c r="AC36"/>
  <c r="Z38"/>
  <c r="AG38"/>
  <c r="AB38"/>
  <c r="AC35"/>
  <c r="AG31"/>
  <c r="AB31"/>
  <c r="AC31" s="1"/>
  <c r="AE31" s="1"/>
  <c r="AE33"/>
  <c r="AC30"/>
  <c r="AC29"/>
  <c r="AG25"/>
  <c r="AB25"/>
  <c r="AC25" s="1"/>
  <c r="AE25" s="1"/>
  <c r="AG18"/>
  <c r="AB18"/>
  <c r="AC18" s="1"/>
  <c r="Z18"/>
  <c r="AG21"/>
  <c r="Z21"/>
  <c r="AB21"/>
  <c r="AE19"/>
  <c r="AG17"/>
  <c r="AB17"/>
  <c r="AC17" s="1"/>
  <c r="AB81" i="11"/>
  <c r="AC81" s="1"/>
  <c r="Z81"/>
  <c r="AG81"/>
  <c r="AG84"/>
  <c r="AB84"/>
  <c r="AC84" s="1"/>
  <c r="Z84"/>
  <c r="AG82"/>
  <c r="AB82"/>
  <c r="AC82" s="1"/>
  <c r="Z75"/>
  <c r="AB75"/>
  <c r="AG75"/>
  <c r="Z78"/>
  <c r="AG78"/>
  <c r="AB78"/>
  <c r="Z77"/>
  <c r="AG77"/>
  <c r="AB77"/>
  <c r="AB71"/>
  <c r="AC71" s="1"/>
  <c r="AE71" s="1"/>
  <c r="AG71"/>
  <c r="AB61"/>
  <c r="AC61" s="1"/>
  <c r="AG61"/>
  <c r="AB65"/>
  <c r="AC65" s="1"/>
  <c r="AG65"/>
  <c r="Z65"/>
  <c r="AC64"/>
  <c r="Z39"/>
  <c r="AG42"/>
  <c r="Z42"/>
  <c r="AB42"/>
  <c r="AC38"/>
  <c r="AE38" s="1"/>
  <c r="AC36"/>
  <c r="Z32"/>
  <c r="AB32"/>
  <c r="AC32" s="1"/>
  <c r="AB33"/>
  <c r="AC33" s="1"/>
  <c r="AE33" s="1"/>
  <c r="AG33"/>
  <c r="Z33"/>
  <c r="AG34"/>
  <c r="Z34"/>
  <c r="AB34"/>
  <c r="AG157" i="12"/>
  <c r="AB157"/>
  <c r="AC157" s="1"/>
  <c r="AE157" s="1"/>
  <c r="Z157"/>
  <c r="AC148"/>
  <c r="AE148" s="1"/>
  <c r="AC147"/>
  <c r="AE147" s="1"/>
  <c r="AC135"/>
  <c r="AE135" s="1"/>
  <c r="AG133"/>
  <c r="AB133"/>
  <c r="AC133" s="1"/>
  <c r="AE133" s="1"/>
  <c r="Z133"/>
  <c r="AB129"/>
  <c r="AC129" s="1"/>
  <c r="AE129" s="1"/>
  <c r="Z129"/>
  <c r="AG129"/>
  <c r="AC124"/>
  <c r="AE124" s="1"/>
  <c r="AG104"/>
  <c r="AB104"/>
  <c r="AC104" s="1"/>
  <c r="AE104" s="1"/>
  <c r="AG106"/>
  <c r="AB106"/>
  <c r="AC106" s="1"/>
  <c r="AE106" s="1"/>
  <c r="Z106"/>
  <c r="AC99"/>
  <c r="AE99" s="1"/>
  <c r="AB97"/>
  <c r="AC97" s="1"/>
  <c r="AE97" s="1"/>
  <c r="AG97"/>
  <c r="AG92"/>
  <c r="AB92"/>
  <c r="AC92" s="1"/>
  <c r="AE92" s="1"/>
  <c r="Z92"/>
  <c r="AC83"/>
  <c r="AE83" s="1"/>
  <c r="AC84"/>
  <c r="AE84" s="1"/>
  <c r="AB88"/>
  <c r="AC88" s="1"/>
  <c r="AE88" s="1"/>
  <c r="Z88"/>
  <c r="AG88"/>
  <c r="AC76"/>
  <c r="AE76" s="1"/>
  <c r="Z74"/>
  <c r="AC74" s="1"/>
  <c r="AE74" s="1"/>
  <c r="AG74"/>
  <c r="AB73"/>
  <c r="AC73" s="1"/>
  <c r="Z73"/>
  <c r="AG69"/>
  <c r="Z69"/>
  <c r="AC51"/>
  <c r="AE51" s="1"/>
  <c r="AG54"/>
  <c r="AB54"/>
  <c r="AC54" s="1"/>
  <c r="AE54" s="1"/>
  <c r="Z54"/>
  <c r="AC50"/>
  <c r="AE50" s="1"/>
  <c r="AG45"/>
  <c r="AB45"/>
  <c r="AC45" s="1"/>
  <c r="AE45" s="1"/>
  <c r="Z45"/>
  <c r="AC38"/>
  <c r="AE38" s="1"/>
  <c r="Z38"/>
  <c r="AG38"/>
  <c r="AB40"/>
  <c r="AC40" s="1"/>
  <c r="AE40" s="1"/>
  <c r="Z40"/>
  <c r="AG40"/>
  <c r="AG31"/>
  <c r="Z31"/>
  <c r="AC31" s="1"/>
  <c r="AE31" s="1"/>
  <c r="AC30"/>
  <c r="AE30" s="1"/>
  <c r="AC32"/>
  <c r="AE32" s="1"/>
  <c r="AC33"/>
  <c r="AE33" s="1"/>
  <c r="AG36"/>
  <c r="AB36"/>
  <c r="AC36" s="1"/>
  <c r="AE36" s="1"/>
  <c r="Z36"/>
  <c r="AG27"/>
  <c r="AB27"/>
  <c r="AC27" s="1"/>
  <c r="AE27" s="1"/>
  <c r="AC28"/>
  <c r="AE28" s="1"/>
  <c r="AC25"/>
  <c r="AE25" s="1"/>
  <c r="AC24"/>
  <c r="AE24" s="1"/>
  <c r="AG21"/>
  <c r="Z21"/>
  <c r="AC21" s="1"/>
  <c r="AE21" s="1"/>
  <c r="AB18"/>
  <c r="AC18" s="1"/>
  <c r="AE18" s="1"/>
  <c r="Z18"/>
  <c r="AG18"/>
  <c r="AC22"/>
  <c r="AE22" s="1"/>
  <c r="AG17"/>
  <c r="Z17"/>
  <c r="AC17" s="1"/>
  <c r="AE17" s="1"/>
  <c r="AB156" i="10"/>
  <c r="AC156" s="1"/>
  <c r="AE156" s="1"/>
  <c r="Z156"/>
  <c r="AB159"/>
  <c r="AC159" s="1"/>
  <c r="AE159" s="1"/>
  <c r="AG159"/>
  <c r="AC149"/>
  <c r="AE149" s="1"/>
  <c r="AC143"/>
  <c r="AE143" s="1"/>
  <c r="AC132"/>
  <c r="AE132" s="1"/>
  <c r="AG133"/>
  <c r="AB133"/>
  <c r="AC133" s="1"/>
  <c r="AE133" s="1"/>
  <c r="AG129"/>
  <c r="AB129"/>
  <c r="AC129" s="1"/>
  <c r="AE129" s="1"/>
  <c r="AG124"/>
  <c r="AB124"/>
  <c r="AC124" s="1"/>
  <c r="AE124" s="1"/>
  <c r="AC126"/>
  <c r="AE126" s="1"/>
  <c r="AC122"/>
  <c r="AE122" s="1"/>
  <c r="Z103"/>
  <c r="AC103" s="1"/>
  <c r="AE103" s="1"/>
  <c r="AG103"/>
  <c r="AG100"/>
  <c r="AB100"/>
  <c r="AC100" s="1"/>
  <c r="AE100" s="1"/>
  <c r="AG101"/>
  <c r="AB101"/>
  <c r="AC101" s="1"/>
  <c r="AE101" s="1"/>
  <c r="AC95"/>
  <c r="AE95" s="1"/>
  <c r="AG92"/>
  <c r="AB92"/>
  <c r="AC92" s="1"/>
  <c r="AE92" s="1"/>
  <c r="AB82"/>
  <c r="AC82" s="1"/>
  <c r="AE82" s="1"/>
  <c r="AG85"/>
  <c r="AB85"/>
  <c r="AC85" s="1"/>
  <c r="AE85" s="1"/>
  <c r="Z85"/>
  <c r="Z86"/>
  <c r="AB86"/>
  <c r="Z80"/>
  <c r="AC80" s="1"/>
  <c r="AE80" s="1"/>
  <c r="AG80"/>
  <c r="Z78"/>
  <c r="AC78" s="1"/>
  <c r="AE78" s="1"/>
  <c r="AG74"/>
  <c r="AB74"/>
  <c r="AC74" s="1"/>
  <c r="AE74" s="1"/>
  <c r="AC68"/>
  <c r="AE68" s="1"/>
  <c r="AC69"/>
  <c r="AE69" s="1"/>
  <c r="Z68"/>
  <c r="Z72"/>
  <c r="AB72"/>
  <c r="AC71"/>
  <c r="AE71" s="1"/>
  <c r="AG67"/>
  <c r="AB67"/>
  <c r="AC67" s="1"/>
  <c r="AE67" s="1"/>
  <c r="AG53"/>
  <c r="AB51"/>
  <c r="AC51" s="1"/>
  <c r="AE51" s="1"/>
  <c r="AC49"/>
  <c r="AE49" s="1"/>
  <c r="Z51"/>
  <c r="AC44"/>
  <c r="AE44" s="1"/>
  <c r="AG42"/>
  <c r="AB42"/>
  <c r="AC42" s="1"/>
  <c r="AE42" s="1"/>
  <c r="Z42"/>
  <c r="AC38"/>
  <c r="AE38" s="1"/>
  <c r="AB38"/>
  <c r="AG38"/>
  <c r="AG37"/>
  <c r="Z37"/>
  <c r="AB37"/>
  <c r="AG30"/>
  <c r="AB30"/>
  <c r="AC30" s="1"/>
  <c r="AE30" s="1"/>
  <c r="AB25"/>
  <c r="AC25" s="1"/>
  <c r="AE25" s="1"/>
  <c r="Z25"/>
  <c r="AE18"/>
  <c r="AL18"/>
  <c r="AE17"/>
  <c r="AL17"/>
  <c r="AG136"/>
  <c r="AB136"/>
  <c r="AC136" s="1"/>
  <c r="AE136" s="1"/>
  <c r="Z136"/>
  <c r="AB155"/>
  <c r="Z155"/>
  <c r="AG155"/>
  <c r="AG148"/>
  <c r="AB148"/>
  <c r="AC148" s="1"/>
  <c r="AE148" s="1"/>
  <c r="Z148"/>
  <c r="AG50"/>
  <c r="AB50"/>
  <c r="AC50" s="1"/>
  <c r="AE50" s="1"/>
  <c r="Z50"/>
  <c r="AB84"/>
  <c r="AC84" s="1"/>
  <c r="AE84" s="1"/>
  <c r="AG93"/>
  <c r="AB93"/>
  <c r="AC93" s="1"/>
  <c r="AE93" s="1"/>
  <c r="Z93"/>
  <c r="AB145"/>
  <c r="AC145" s="1"/>
  <c r="AE145" s="1"/>
  <c r="AG123"/>
  <c r="AG131"/>
  <c r="Z90"/>
  <c r="AC90" s="1"/>
  <c r="AE90" s="1"/>
  <c r="AB123"/>
  <c r="AC123" s="1"/>
  <c r="AE123" s="1"/>
  <c r="AB131"/>
  <c r="AC131" s="1"/>
  <c r="AE131" s="1"/>
  <c r="AG90"/>
  <c r="Z19"/>
  <c r="AG19"/>
  <c r="AB19"/>
  <c r="AB104"/>
  <c r="AC104" s="1"/>
  <c r="AE104" s="1"/>
  <c r="AG104"/>
  <c r="AC88"/>
  <c r="AE88" s="1"/>
  <c r="AG46"/>
  <c r="AB16"/>
  <c r="AC16" s="1"/>
  <c r="AE16" s="1"/>
  <c r="Z16"/>
  <c r="AG102"/>
  <c r="AB102"/>
  <c r="Z102"/>
  <c r="Z32"/>
  <c r="AB32"/>
  <c r="AG32"/>
  <c r="AG35"/>
  <c r="Z127"/>
  <c r="Z157"/>
  <c r="AB127"/>
  <c r="AB157"/>
  <c r="AB29"/>
  <c r="AC29" s="1"/>
  <c r="AE29" s="1"/>
  <c r="Z20"/>
  <c r="Z35"/>
  <c r="AC35" s="1"/>
  <c r="AE35" s="1"/>
  <c r="AB20"/>
  <c r="AC20" s="1"/>
  <c r="Z46"/>
  <c r="AG29"/>
  <c r="AC23"/>
  <c r="AE23" s="1"/>
  <c r="Z23"/>
  <c r="AG23"/>
  <c r="Z141"/>
  <c r="AB150"/>
  <c r="AC150" s="1"/>
  <c r="AE150" s="1"/>
  <c r="Z150"/>
  <c r="AG150"/>
  <c r="AB141"/>
  <c r="AG147"/>
  <c r="AB147"/>
  <c r="AC147" s="1"/>
  <c r="AE147" s="1"/>
  <c r="Z147"/>
  <c r="AG158"/>
  <c r="AB158"/>
  <c r="AC158" s="1"/>
  <c r="AE158" s="1"/>
  <c r="Z158"/>
  <c r="AB77"/>
  <c r="Z77"/>
  <c r="AG77"/>
  <c r="Z97"/>
  <c r="AB97"/>
  <c r="AG144"/>
  <c r="AB144"/>
  <c r="Z144"/>
  <c r="AC46"/>
  <c r="AE46" s="1"/>
  <c r="AC130"/>
  <c r="AE130" s="1"/>
  <c r="AG52"/>
  <c r="AB52"/>
  <c r="Z52"/>
  <c r="AG39"/>
  <c r="Z39"/>
  <c r="AC39" s="1"/>
  <c r="AE39" s="1"/>
  <c r="AC139" i="12"/>
  <c r="AE139" s="1"/>
  <c r="AC141"/>
  <c r="AE141" s="1"/>
  <c r="AC72"/>
  <c r="AE72" s="1"/>
  <c r="AC69"/>
  <c r="AE69" s="1"/>
  <c r="AC152" i="10"/>
  <c r="AE152" s="1"/>
  <c r="AC53"/>
  <c r="AE53" s="1"/>
  <c r="AC27"/>
  <c r="AE27" s="1"/>
  <c r="AC21"/>
  <c r="AE78" i="13"/>
  <c r="AE79"/>
  <c r="AE70"/>
  <c r="AE64"/>
  <c r="AE65"/>
  <c r="AE61"/>
  <c r="AC57"/>
  <c r="AC62"/>
  <c r="AE39"/>
  <c r="AE40"/>
  <c r="AE32"/>
  <c r="AE26"/>
  <c r="AE22"/>
  <c r="AB76" i="11"/>
  <c r="AC76" s="1"/>
  <c r="AG76"/>
  <c r="Z76"/>
  <c r="AE74"/>
  <c r="AC35"/>
  <c r="AE82"/>
  <c r="AC39"/>
  <c r="AE39" s="1"/>
  <c r="Z27"/>
  <c r="AC27" s="1"/>
  <c r="AE27" s="1"/>
  <c r="AG67"/>
  <c r="Z67"/>
  <c r="AB67"/>
  <c r="AB70"/>
  <c r="AC70" s="1"/>
  <c r="AE70" s="1"/>
  <c r="Z70"/>
  <c r="AB27"/>
  <c r="AE63"/>
  <c r="Z69"/>
  <c r="AG69"/>
  <c r="AB69"/>
  <c r="AE62"/>
  <c r="AC40"/>
  <c r="AE40" s="1"/>
  <c r="AE85"/>
  <c r="AC80"/>
  <c r="AE84"/>
  <c r="AE76"/>
  <c r="AE65"/>
  <c r="AB28"/>
  <c r="AC28" s="1"/>
  <c r="AE28" s="1"/>
  <c r="Z28"/>
  <c r="AG29"/>
  <c r="AB29"/>
  <c r="AC29" s="1"/>
  <c r="AE29" s="1"/>
  <c r="L19"/>
  <c r="J19"/>
  <c r="N19" s="1"/>
  <c r="AS75" i="12"/>
  <c r="AS81"/>
  <c r="AS89"/>
  <c r="AS93"/>
  <c r="AS100"/>
  <c r="AS101"/>
  <c r="AS121"/>
  <c r="AS128"/>
  <c r="AS134"/>
  <c r="AS142"/>
  <c r="AS144"/>
  <c r="AS146"/>
  <c r="AS153"/>
  <c r="AS154"/>
  <c r="AS41"/>
  <c r="AS48"/>
  <c r="AS49"/>
  <c r="AS55"/>
  <c r="AS56"/>
  <c r="AS23"/>
  <c r="AS37"/>
  <c r="AS24" i="13"/>
  <c r="AS28"/>
  <c r="AS34"/>
  <c r="AS63"/>
  <c r="AS67"/>
  <c r="AS73"/>
  <c r="AQ79" i="11"/>
  <c r="AQ26"/>
  <c r="AQ31"/>
  <c r="AQ37"/>
  <c r="AQ60"/>
  <c r="AQ68"/>
  <c r="AQ73"/>
  <c r="AQ128" i="10"/>
  <c r="AQ134"/>
  <c r="AQ142"/>
  <c r="AQ144"/>
  <c r="AQ146"/>
  <c r="AQ154"/>
  <c r="AQ73"/>
  <c r="AQ79"/>
  <c r="AQ87"/>
  <c r="AQ91"/>
  <c r="AQ99"/>
  <c r="AQ22"/>
  <c r="AQ28"/>
  <c r="AQ36"/>
  <c r="AQ40"/>
  <c r="AQ48"/>
  <c r="E49"/>
  <c r="E50"/>
  <c r="E51"/>
  <c r="E52"/>
  <c r="E53"/>
  <c r="E54"/>
  <c r="E55"/>
  <c r="B49" i="9"/>
  <c r="B48" i="3"/>
  <c r="E66" i="13"/>
  <c r="E27"/>
  <c r="E72" i="11"/>
  <c r="I72"/>
  <c r="N72"/>
  <c r="O72" s="1"/>
  <c r="E70"/>
  <c r="E30"/>
  <c r="I30"/>
  <c r="N30"/>
  <c r="O30" s="1"/>
  <c r="E28"/>
  <c r="AQ144" i="12"/>
  <c r="E32" i="9" s="1"/>
  <c r="AC77" i="13" l="1"/>
  <c r="AE66"/>
  <c r="AE59"/>
  <c r="AC38"/>
  <c r="AE36"/>
  <c r="AE35"/>
  <c r="AE30"/>
  <c r="AE29"/>
  <c r="AL18"/>
  <c r="AE18"/>
  <c r="AC21"/>
  <c r="AE81" i="11"/>
  <c r="AC75"/>
  <c r="AC78"/>
  <c r="AC77"/>
  <c r="AE64"/>
  <c r="AE61"/>
  <c r="AC42"/>
  <c r="AE42" s="1"/>
  <c r="AE36"/>
  <c r="AE32"/>
  <c r="AC34"/>
  <c r="AE34" s="1"/>
  <c r="AE73" i="12"/>
  <c r="AC155" i="10"/>
  <c r="AE155" s="1"/>
  <c r="AC127"/>
  <c r="AE127" s="1"/>
  <c r="AC102"/>
  <c r="AE102" s="1"/>
  <c r="AC86"/>
  <c r="AE86" s="1"/>
  <c r="AC77"/>
  <c r="AE77" s="1"/>
  <c r="AC72"/>
  <c r="AE72" s="1"/>
  <c r="AC37"/>
  <c r="AE37" s="1"/>
  <c r="AL16"/>
  <c r="AE20"/>
  <c r="AL20"/>
  <c r="AE21"/>
  <c r="AL21"/>
  <c r="AC19"/>
  <c r="AC97"/>
  <c r="AE97" s="1"/>
  <c r="AC144"/>
  <c r="AE144" s="1"/>
  <c r="AC32"/>
  <c r="AE32" s="1"/>
  <c r="AC141"/>
  <c r="AE141" s="1"/>
  <c r="AC157"/>
  <c r="AE157" s="1"/>
  <c r="AC52"/>
  <c r="AE52" s="1"/>
  <c r="AE57" i="13"/>
  <c r="AE62"/>
  <c r="AE17"/>
  <c r="Q72" i="11"/>
  <c r="W72"/>
  <c r="AC69"/>
  <c r="AC67"/>
  <c r="O19"/>
  <c r="AE35"/>
  <c r="AE80"/>
  <c r="S72"/>
  <c r="Q30"/>
  <c r="S30"/>
  <c r="W30"/>
  <c r="U72"/>
  <c r="U30"/>
  <c r="E33" i="12"/>
  <c r="E31"/>
  <c r="E85"/>
  <c r="E83"/>
  <c r="E138"/>
  <c r="E136"/>
  <c r="E32" i="10"/>
  <c r="E30"/>
  <c r="E81"/>
  <c r="E83"/>
  <c r="E138"/>
  <c r="E136"/>
  <c r="E79" i="13"/>
  <c r="E78"/>
  <c r="E77"/>
  <c r="E76"/>
  <c r="E75"/>
  <c r="E74"/>
  <c r="E72"/>
  <c r="E71"/>
  <c r="E70"/>
  <c r="E69"/>
  <c r="E68"/>
  <c r="E65"/>
  <c r="E64"/>
  <c r="E62"/>
  <c r="E61"/>
  <c r="E60"/>
  <c r="E59"/>
  <c r="E58"/>
  <c r="E57"/>
  <c r="E56"/>
  <c r="E40"/>
  <c r="E39"/>
  <c r="E38"/>
  <c r="E37"/>
  <c r="E36"/>
  <c r="E35"/>
  <c r="E33"/>
  <c r="E32"/>
  <c r="E31"/>
  <c r="E30"/>
  <c r="E29"/>
  <c r="E26"/>
  <c r="E25"/>
  <c r="E23"/>
  <c r="E22"/>
  <c r="E21"/>
  <c r="E20"/>
  <c r="E19"/>
  <c r="E18"/>
  <c r="E17"/>
  <c r="AE77" l="1"/>
  <c r="AE38"/>
  <c r="AL21"/>
  <c r="AE21"/>
  <c r="AE78" i="11"/>
  <c r="AE77"/>
  <c r="AE75"/>
  <c r="AE19" i="10"/>
  <c r="AL19"/>
  <c r="AE69" i="11"/>
  <c r="AE67"/>
  <c r="Q19"/>
  <c r="W19"/>
  <c r="U19"/>
  <c r="X30"/>
  <c r="X72"/>
  <c r="AG72" s="1"/>
  <c r="Z72"/>
  <c r="AB72"/>
  <c r="Z30"/>
  <c r="AG30"/>
  <c r="AB30"/>
  <c r="E48" i="9"/>
  <c r="N160" i="12"/>
  <c r="O160" s="1"/>
  <c r="E160"/>
  <c r="E159"/>
  <c r="E158"/>
  <c r="E157"/>
  <c r="E156"/>
  <c r="E155"/>
  <c r="N153"/>
  <c r="O153" s="1"/>
  <c r="E153"/>
  <c r="E152"/>
  <c r="E151"/>
  <c r="E150"/>
  <c r="E149"/>
  <c r="E148"/>
  <c r="E147"/>
  <c r="E145"/>
  <c r="E143"/>
  <c r="E141"/>
  <c r="E140"/>
  <c r="E139"/>
  <c r="E137"/>
  <c r="E135"/>
  <c r="E133"/>
  <c r="E132"/>
  <c r="E131"/>
  <c r="E130"/>
  <c r="E129"/>
  <c r="E127"/>
  <c r="E126"/>
  <c r="E125"/>
  <c r="E124"/>
  <c r="E123"/>
  <c r="E122"/>
  <c r="N108"/>
  <c r="O108" s="1"/>
  <c r="E108"/>
  <c r="N107"/>
  <c r="O107" s="1"/>
  <c r="E107"/>
  <c r="E106"/>
  <c r="E105"/>
  <c r="E104"/>
  <c r="E103"/>
  <c r="E102"/>
  <c r="N100"/>
  <c r="O100" s="1"/>
  <c r="W100" s="1"/>
  <c r="E100"/>
  <c r="E99"/>
  <c r="E98"/>
  <c r="E97"/>
  <c r="E96"/>
  <c r="E95"/>
  <c r="E94"/>
  <c r="E92"/>
  <c r="E91"/>
  <c r="E90"/>
  <c r="E88"/>
  <c r="E87"/>
  <c r="E86"/>
  <c r="E84"/>
  <c r="E82"/>
  <c r="E80"/>
  <c r="E79"/>
  <c r="E78"/>
  <c r="E77"/>
  <c r="E76"/>
  <c r="E74"/>
  <c r="E73"/>
  <c r="E72"/>
  <c r="E71"/>
  <c r="E70"/>
  <c r="E69"/>
  <c r="N56"/>
  <c r="O56" s="1"/>
  <c r="S56" s="1"/>
  <c r="E56"/>
  <c r="N55"/>
  <c r="O55" s="1"/>
  <c r="E55"/>
  <c r="E54"/>
  <c r="E53"/>
  <c r="E52"/>
  <c r="E51"/>
  <c r="E50"/>
  <c r="N48"/>
  <c r="O48" s="1"/>
  <c r="W48" s="1"/>
  <c r="E48"/>
  <c r="E47"/>
  <c r="E46"/>
  <c r="E45"/>
  <c r="E44"/>
  <c r="E43"/>
  <c r="E42"/>
  <c r="E40"/>
  <c r="E39"/>
  <c r="E38"/>
  <c r="E36"/>
  <c r="E35"/>
  <c r="E34"/>
  <c r="E32"/>
  <c r="E30"/>
  <c r="E28"/>
  <c r="E27"/>
  <c r="E26"/>
  <c r="E25"/>
  <c r="E24"/>
  <c r="E22"/>
  <c r="E21"/>
  <c r="E20"/>
  <c r="E19"/>
  <c r="E18"/>
  <c r="E17"/>
  <c r="AC72" i="11" l="1"/>
  <c r="AE72" s="1"/>
  <c r="X19"/>
  <c r="AB19" s="1"/>
  <c r="AC30"/>
  <c r="AE30" s="1"/>
  <c r="AN70"/>
  <c r="AO70" s="1"/>
  <c r="AN66" i="13"/>
  <c r="AO66" s="1"/>
  <c r="AQ66" s="1"/>
  <c r="AN27"/>
  <c r="AO27" s="1"/>
  <c r="AQ27" s="1"/>
  <c r="U56" i="12"/>
  <c r="Q56"/>
  <c r="Q48"/>
  <c r="U48"/>
  <c r="Q55"/>
  <c r="W56"/>
  <c r="W55"/>
  <c r="S55"/>
  <c r="S48"/>
  <c r="U55"/>
  <c r="W108"/>
  <c r="S108"/>
  <c r="U108"/>
  <c r="Q108"/>
  <c r="W160"/>
  <c r="S160"/>
  <c r="U160"/>
  <c r="Q160"/>
  <c r="Q100"/>
  <c r="U100"/>
  <c r="S100"/>
  <c r="S107"/>
  <c r="W107"/>
  <c r="S153"/>
  <c r="W153"/>
  <c r="Q107"/>
  <c r="U107"/>
  <c r="Q153"/>
  <c r="U153"/>
  <c r="D21" i="8" l="1"/>
  <c r="AS66" i="13"/>
  <c r="C21" i="8"/>
  <c r="AS27" i="13"/>
  <c r="AL72" i="11"/>
  <c r="AN72" s="1"/>
  <c r="AO72" s="1"/>
  <c r="AQ72" s="1"/>
  <c r="AL30"/>
  <c r="AN30" s="1"/>
  <c r="AO30" s="1"/>
  <c r="AQ30" s="1"/>
  <c r="D20" i="6"/>
  <c r="AQ70" i="11"/>
  <c r="X100" i="12"/>
  <c r="X160"/>
  <c r="Z160" s="1"/>
  <c r="X108"/>
  <c r="X48"/>
  <c r="X153"/>
  <c r="X107"/>
  <c r="AG107" s="1"/>
  <c r="X56"/>
  <c r="X55"/>
  <c r="AG100"/>
  <c r="Z100"/>
  <c r="AB100"/>
  <c r="AG108"/>
  <c r="Z108"/>
  <c r="AB108"/>
  <c r="AB153"/>
  <c r="AG153"/>
  <c r="Z153"/>
  <c r="AB56"/>
  <c r="AG56"/>
  <c r="Z56"/>
  <c r="AG48"/>
  <c r="Z48"/>
  <c r="AB48"/>
  <c r="AG55"/>
  <c r="Z55"/>
  <c r="AB55"/>
  <c r="AB160"/>
  <c r="E85" i="11"/>
  <c r="E84"/>
  <c r="E83"/>
  <c r="E82"/>
  <c r="E81"/>
  <c r="E80"/>
  <c r="E78"/>
  <c r="E77"/>
  <c r="E76"/>
  <c r="E75"/>
  <c r="E74"/>
  <c r="E71"/>
  <c r="E69"/>
  <c r="E67"/>
  <c r="E66"/>
  <c r="E65"/>
  <c r="E64"/>
  <c r="E63"/>
  <c r="E62"/>
  <c r="E61"/>
  <c r="E41"/>
  <c r="E25"/>
  <c r="E43"/>
  <c r="E42"/>
  <c r="E40"/>
  <c r="E39"/>
  <c r="E38"/>
  <c r="E36"/>
  <c r="E35"/>
  <c r="E34"/>
  <c r="E33"/>
  <c r="E32"/>
  <c r="E29"/>
  <c r="E27"/>
  <c r="E24"/>
  <c r="E23"/>
  <c r="E22"/>
  <c r="E21"/>
  <c r="E20"/>
  <c r="E19"/>
  <c r="AG160" i="12" l="1"/>
  <c r="AL160" s="1"/>
  <c r="AB107"/>
  <c r="AC107" s="1"/>
  <c r="Z107"/>
  <c r="AN33"/>
  <c r="AO33" s="1"/>
  <c r="AN38" i="13"/>
  <c r="AO38" s="1"/>
  <c r="AQ38" s="1"/>
  <c r="AN70"/>
  <c r="AO70" s="1"/>
  <c r="AQ70" s="1"/>
  <c r="AS70" s="1"/>
  <c r="AN72"/>
  <c r="AO72" s="1"/>
  <c r="AN40"/>
  <c r="AO40" s="1"/>
  <c r="AN30"/>
  <c r="AO30" s="1"/>
  <c r="AN25"/>
  <c r="AO25" s="1"/>
  <c r="AN21"/>
  <c r="AO21" s="1"/>
  <c r="AN17"/>
  <c r="AO17" s="1"/>
  <c r="AN35"/>
  <c r="AO35" s="1"/>
  <c r="AN71"/>
  <c r="AO71" s="1"/>
  <c r="AN59"/>
  <c r="AO59" s="1"/>
  <c r="AN60"/>
  <c r="AO60" s="1"/>
  <c r="AN18"/>
  <c r="AO18" s="1"/>
  <c r="AN136" i="10"/>
  <c r="AO136" s="1"/>
  <c r="AN138"/>
  <c r="AO138" s="1"/>
  <c r="AN81"/>
  <c r="AO81" s="1"/>
  <c r="AN83"/>
  <c r="AO83" s="1"/>
  <c r="AN30"/>
  <c r="AO30" s="1"/>
  <c r="AN32"/>
  <c r="AO32" s="1"/>
  <c r="AN76" i="13"/>
  <c r="AO76" s="1"/>
  <c r="AQ76" s="1"/>
  <c r="AS76" s="1"/>
  <c r="AN65"/>
  <c r="AO65" s="1"/>
  <c r="AQ65" s="1"/>
  <c r="AN56"/>
  <c r="AO56" s="1"/>
  <c r="AQ56" s="1"/>
  <c r="AS56" s="1"/>
  <c r="AN28" i="11"/>
  <c r="AO28" s="1"/>
  <c r="AN27"/>
  <c r="AO27" s="1"/>
  <c r="AQ27" s="1"/>
  <c r="AN31" i="12"/>
  <c r="AO31" s="1"/>
  <c r="AN85"/>
  <c r="AO85" s="1"/>
  <c r="AN83"/>
  <c r="AO83" s="1"/>
  <c r="AN138"/>
  <c r="AO138" s="1"/>
  <c r="AN136"/>
  <c r="AO136" s="1"/>
  <c r="AN78" i="13"/>
  <c r="AO78" s="1"/>
  <c r="AQ78" s="1"/>
  <c r="AS78" s="1"/>
  <c r="AN61"/>
  <c r="AO61" s="1"/>
  <c r="AN77"/>
  <c r="AO77" s="1"/>
  <c r="AQ77" s="1"/>
  <c r="AS77" s="1"/>
  <c r="AN26"/>
  <c r="AO26" s="1"/>
  <c r="AN69"/>
  <c r="AO69" s="1"/>
  <c r="AN36"/>
  <c r="AO36" s="1"/>
  <c r="AN33"/>
  <c r="AO33" s="1"/>
  <c r="AN19"/>
  <c r="AO19" s="1"/>
  <c r="AN79"/>
  <c r="AO79" s="1"/>
  <c r="AQ79" s="1"/>
  <c r="AS79" s="1"/>
  <c r="AN58"/>
  <c r="AO58" s="1"/>
  <c r="AC160" i="12"/>
  <c r="AE160" s="1"/>
  <c r="AC55"/>
  <c r="AE55" s="1"/>
  <c r="AC108"/>
  <c r="AE108" s="1"/>
  <c r="AL55"/>
  <c r="AC48"/>
  <c r="AE48" s="1"/>
  <c r="AC56"/>
  <c r="AE56" s="1"/>
  <c r="AN22"/>
  <c r="AC100"/>
  <c r="AE100" s="1"/>
  <c r="AL56"/>
  <c r="AC153"/>
  <c r="AE153" s="1"/>
  <c r="AL108"/>
  <c r="W25" i="11"/>
  <c r="Q25"/>
  <c r="U25"/>
  <c r="W21"/>
  <c r="U21"/>
  <c r="Q21"/>
  <c r="W23"/>
  <c r="U23"/>
  <c r="Q23"/>
  <c r="W20"/>
  <c r="W22"/>
  <c r="W24"/>
  <c r="Q20"/>
  <c r="U20"/>
  <c r="Q22"/>
  <c r="U22"/>
  <c r="Q24"/>
  <c r="U24"/>
  <c r="N160" i="10"/>
  <c r="O160" s="1"/>
  <c r="W160" s="1"/>
  <c r="E160"/>
  <c r="E159"/>
  <c r="E158"/>
  <c r="E157"/>
  <c r="E156"/>
  <c r="E155"/>
  <c r="N153"/>
  <c r="O153" s="1"/>
  <c r="E153"/>
  <c r="E152"/>
  <c r="E151"/>
  <c r="E150"/>
  <c r="E149"/>
  <c r="E148"/>
  <c r="E147"/>
  <c r="E145"/>
  <c r="E143"/>
  <c r="E141"/>
  <c r="E140"/>
  <c r="E139"/>
  <c r="E137"/>
  <c r="E135"/>
  <c r="E133"/>
  <c r="E132"/>
  <c r="E131"/>
  <c r="E130"/>
  <c r="E129"/>
  <c r="E127"/>
  <c r="E126"/>
  <c r="E125"/>
  <c r="E124"/>
  <c r="E123"/>
  <c r="E122"/>
  <c r="N106"/>
  <c r="O106" s="1"/>
  <c r="W106" s="1"/>
  <c r="E106"/>
  <c r="N105"/>
  <c r="O105" s="1"/>
  <c r="E105"/>
  <c r="E104"/>
  <c r="E103"/>
  <c r="E102"/>
  <c r="E101"/>
  <c r="E100"/>
  <c r="N98"/>
  <c r="O98" s="1"/>
  <c r="E98"/>
  <c r="E97"/>
  <c r="E96"/>
  <c r="E95"/>
  <c r="E94"/>
  <c r="E93"/>
  <c r="E92"/>
  <c r="E90"/>
  <c r="E89"/>
  <c r="E88"/>
  <c r="E86"/>
  <c r="E85"/>
  <c r="E84"/>
  <c r="E82"/>
  <c r="E80"/>
  <c r="E78"/>
  <c r="E77"/>
  <c r="E76"/>
  <c r="E75"/>
  <c r="E74"/>
  <c r="E72"/>
  <c r="E71"/>
  <c r="E70"/>
  <c r="E69"/>
  <c r="E68"/>
  <c r="E67"/>
  <c r="N55"/>
  <c r="O55" s="1"/>
  <c r="W55" s="1"/>
  <c r="N54"/>
  <c r="O54" s="1"/>
  <c r="N47"/>
  <c r="O47" s="1"/>
  <c r="E47"/>
  <c r="E46"/>
  <c r="E45"/>
  <c r="E44"/>
  <c r="E43"/>
  <c r="E42"/>
  <c r="E41"/>
  <c r="E39"/>
  <c r="E38"/>
  <c r="E37"/>
  <c r="E35"/>
  <c r="E34"/>
  <c r="E33"/>
  <c r="E31"/>
  <c r="E29"/>
  <c r="E27"/>
  <c r="E26"/>
  <c r="E25"/>
  <c r="E24"/>
  <c r="E23"/>
  <c r="E21"/>
  <c r="E20"/>
  <c r="E19"/>
  <c r="E18"/>
  <c r="E17"/>
  <c r="X20" i="11" l="1"/>
  <c r="AG20" s="1"/>
  <c r="X22"/>
  <c r="AG22" s="1"/>
  <c r="AE107" i="12"/>
  <c r="AL107"/>
  <c r="AN107" s="1"/>
  <c r="AO107" s="1"/>
  <c r="D20" i="8"/>
  <c r="AS65" i="13"/>
  <c r="C32" i="8"/>
  <c r="AS38" i="13"/>
  <c r="X24" i="11"/>
  <c r="AG24" s="1"/>
  <c r="X21"/>
  <c r="AB21" s="1"/>
  <c r="X25"/>
  <c r="AG25" s="1"/>
  <c r="X23"/>
  <c r="Z23" s="1"/>
  <c r="C20" i="6"/>
  <c r="AQ28" i="11"/>
  <c r="AN18" i="12"/>
  <c r="AO18" s="1"/>
  <c r="AQ18" s="1"/>
  <c r="E27" i="3"/>
  <c r="AQ138" i="10"/>
  <c r="E25" i="3"/>
  <c r="AQ136" i="10"/>
  <c r="D25" i="3"/>
  <c r="AQ81" i="10"/>
  <c r="C25" i="3"/>
  <c r="AQ30" i="10"/>
  <c r="D27" i="3"/>
  <c r="AQ83" i="10"/>
  <c r="C27" i="3"/>
  <c r="AQ32" i="10"/>
  <c r="AQ60" i="13"/>
  <c r="AQ58"/>
  <c r="AQ71"/>
  <c r="AQ59"/>
  <c r="AQ69"/>
  <c r="AQ72"/>
  <c r="AQ138" i="12"/>
  <c r="AQ85"/>
  <c r="AQ33"/>
  <c r="AQ136"/>
  <c r="AQ83"/>
  <c r="AQ31"/>
  <c r="AQ61" i="13"/>
  <c r="AQ25"/>
  <c r="AQ35"/>
  <c r="AQ36"/>
  <c r="AQ26"/>
  <c r="AQ30"/>
  <c r="AQ33"/>
  <c r="AQ40"/>
  <c r="AQ19"/>
  <c r="AQ18"/>
  <c r="AQ21"/>
  <c r="AQ17"/>
  <c r="AN68"/>
  <c r="AO68" s="1"/>
  <c r="AN57"/>
  <c r="AO57" s="1"/>
  <c r="AQ57" s="1"/>
  <c r="AN75"/>
  <c r="AO75" s="1"/>
  <c r="AQ75" s="1"/>
  <c r="AS75" s="1"/>
  <c r="AN23"/>
  <c r="AO23" s="1"/>
  <c r="AN31"/>
  <c r="AO31" s="1"/>
  <c r="AN62"/>
  <c r="AO62" s="1"/>
  <c r="AN20"/>
  <c r="AO20" s="1"/>
  <c r="AN37"/>
  <c r="AO37" s="1"/>
  <c r="AN32"/>
  <c r="AO32" s="1"/>
  <c r="AN64"/>
  <c r="AO64" s="1"/>
  <c r="AN22"/>
  <c r="AO22" s="1"/>
  <c r="AN29"/>
  <c r="AO29" s="1"/>
  <c r="AN39"/>
  <c r="AO39" s="1"/>
  <c r="AN74"/>
  <c r="AO74" s="1"/>
  <c r="AQ74" s="1"/>
  <c r="AS74" s="1"/>
  <c r="AN88" i="12"/>
  <c r="AO88" s="1"/>
  <c r="AN152"/>
  <c r="AO152" s="1"/>
  <c r="AN76"/>
  <c r="AO76" s="1"/>
  <c r="AL153"/>
  <c r="AN79"/>
  <c r="AO79" s="1"/>
  <c r="AN159"/>
  <c r="AO159" s="1"/>
  <c r="AN150"/>
  <c r="AO150" s="1"/>
  <c r="AN130"/>
  <c r="AO130" s="1"/>
  <c r="AN73"/>
  <c r="AO73" s="1"/>
  <c r="AN34"/>
  <c r="AO34" s="1"/>
  <c r="AN103"/>
  <c r="AO103" s="1"/>
  <c r="AN82"/>
  <c r="AO82" s="1"/>
  <c r="AN157"/>
  <c r="AO157" s="1"/>
  <c r="AQ157" s="1"/>
  <c r="AS157" s="1"/>
  <c r="AN149"/>
  <c r="AO149" s="1"/>
  <c r="AQ149" s="1"/>
  <c r="AS149" s="1"/>
  <c r="AN139"/>
  <c r="AO139" s="1"/>
  <c r="AN30"/>
  <c r="AN104"/>
  <c r="AO104" s="1"/>
  <c r="AQ104" s="1"/>
  <c r="AS104" s="1"/>
  <c r="AN77"/>
  <c r="AO77" s="1"/>
  <c r="AN56"/>
  <c r="AO56" s="1"/>
  <c r="AN17"/>
  <c r="AO17" s="1"/>
  <c r="AQ17" s="1"/>
  <c r="AN40"/>
  <c r="AO40" s="1"/>
  <c r="AN28"/>
  <c r="AO28" s="1"/>
  <c r="AN132"/>
  <c r="AO132" s="1"/>
  <c r="AN160"/>
  <c r="AO160" s="1"/>
  <c r="AQ160" s="1"/>
  <c r="AS160" s="1"/>
  <c r="AL100"/>
  <c r="AN21"/>
  <c r="AL48"/>
  <c r="AN96"/>
  <c r="AN123"/>
  <c r="AO123" s="1"/>
  <c r="AQ123" s="1"/>
  <c r="AN156"/>
  <c r="AO156" s="1"/>
  <c r="AN108"/>
  <c r="AO108" s="1"/>
  <c r="AQ108" s="1"/>
  <c r="AS108" s="1"/>
  <c r="AN44"/>
  <c r="AO44" s="1"/>
  <c r="AQ44" s="1"/>
  <c r="AS44" s="1"/>
  <c r="AN158"/>
  <c r="AO158" s="1"/>
  <c r="AN147"/>
  <c r="AO147" s="1"/>
  <c r="AN133"/>
  <c r="AO133" s="1"/>
  <c r="AN129"/>
  <c r="AO129" s="1"/>
  <c r="AN124"/>
  <c r="AO124" s="1"/>
  <c r="AQ124" s="1"/>
  <c r="AS124" s="1"/>
  <c r="AN94"/>
  <c r="AO94" s="1"/>
  <c r="AN145"/>
  <c r="AO145" s="1"/>
  <c r="AN42"/>
  <c r="AO42" s="1"/>
  <c r="AN99"/>
  <c r="AO99" s="1"/>
  <c r="AN90"/>
  <c r="AO90" s="1"/>
  <c r="AN69"/>
  <c r="AO69" s="1"/>
  <c r="AQ69" s="1"/>
  <c r="AN148"/>
  <c r="AO148" s="1"/>
  <c r="AN153"/>
  <c r="AO153" s="1"/>
  <c r="AQ153" s="1"/>
  <c r="AN137"/>
  <c r="AO137" s="1"/>
  <c r="AN131"/>
  <c r="AO131" s="1"/>
  <c r="AN126"/>
  <c r="AO126" s="1"/>
  <c r="AN122"/>
  <c r="AO122" s="1"/>
  <c r="AQ122" s="1"/>
  <c r="AN98"/>
  <c r="AO22"/>
  <c r="AQ22" s="1"/>
  <c r="AN84"/>
  <c r="AO84" s="1"/>
  <c r="AN74"/>
  <c r="AO74" s="1"/>
  <c r="AQ74" s="1"/>
  <c r="AS74" s="1"/>
  <c r="AN54"/>
  <c r="AO54" s="1"/>
  <c r="AN50"/>
  <c r="AO50" s="1"/>
  <c r="AN47"/>
  <c r="AO47" s="1"/>
  <c r="AN38"/>
  <c r="AO38" s="1"/>
  <c r="AN26"/>
  <c r="AO26" s="1"/>
  <c r="AN86"/>
  <c r="AO86" s="1"/>
  <c r="AN97"/>
  <c r="AO97" s="1"/>
  <c r="AN87"/>
  <c r="AO87" s="1"/>
  <c r="AN71"/>
  <c r="AO71" s="1"/>
  <c r="AQ71" s="1"/>
  <c r="AS71" s="1"/>
  <c r="AN51"/>
  <c r="AO51" s="1"/>
  <c r="AN27"/>
  <c r="AO27" s="1"/>
  <c r="AQ27" s="1"/>
  <c r="AN55"/>
  <c r="AO55" s="1"/>
  <c r="AN20"/>
  <c r="Z19" i="11"/>
  <c r="AC19" s="1"/>
  <c r="U153" i="10"/>
  <c r="Q153"/>
  <c r="W153"/>
  <c r="S153"/>
  <c r="Q160"/>
  <c r="U160"/>
  <c r="S160"/>
  <c r="U105"/>
  <c r="Q105"/>
  <c r="W105"/>
  <c r="S105"/>
  <c r="U98"/>
  <c r="Q98"/>
  <c r="W98"/>
  <c r="S98"/>
  <c r="Q106"/>
  <c r="U106"/>
  <c r="S106"/>
  <c r="U54"/>
  <c r="Q54"/>
  <c r="W54"/>
  <c r="S54"/>
  <c r="U47"/>
  <c r="Q47"/>
  <c r="W47"/>
  <c r="S47"/>
  <c r="Q55"/>
  <c r="U55"/>
  <c r="S55"/>
  <c r="X160" l="1"/>
  <c r="Z160" s="1"/>
  <c r="E26" i="9"/>
  <c r="AS138" i="12"/>
  <c r="E24" i="9"/>
  <c r="AS136" i="12"/>
  <c r="E11" i="9"/>
  <c r="AS123" i="12"/>
  <c r="E10" i="9"/>
  <c r="AS122" i="12"/>
  <c r="D26" i="9"/>
  <c r="AS85" i="12"/>
  <c r="D24" i="9"/>
  <c r="AS83" i="12"/>
  <c r="D10" i="9"/>
  <c r="AS69" i="12"/>
  <c r="D26" i="8"/>
  <c r="AS71" i="13"/>
  <c r="D24" i="8"/>
  <c r="AS69" i="13"/>
  <c r="D27" i="8"/>
  <c r="AS72" i="13"/>
  <c r="D15" i="8"/>
  <c r="AS60" i="13"/>
  <c r="D13" i="8"/>
  <c r="AS58" i="13"/>
  <c r="D14" i="8"/>
  <c r="AS59" i="13"/>
  <c r="D16" i="8"/>
  <c r="AS61" i="13"/>
  <c r="D12" i="8"/>
  <c r="AS57" i="13"/>
  <c r="C29" i="8"/>
  <c r="AS35" i="13"/>
  <c r="C34" i="8"/>
  <c r="AS40" i="13"/>
  <c r="C30" i="8"/>
  <c r="AS36" i="13"/>
  <c r="C24" i="8"/>
  <c r="AS30" i="13"/>
  <c r="C27" i="8"/>
  <c r="AS33" i="13"/>
  <c r="C19" i="8"/>
  <c r="AS25" i="13"/>
  <c r="C20" i="8"/>
  <c r="AS26" i="13"/>
  <c r="C13" i="8"/>
  <c r="AS19" i="13"/>
  <c r="AS18"/>
  <c r="C12" i="8"/>
  <c r="C15"/>
  <c r="AS21" i="13"/>
  <c r="C11" i="8"/>
  <c r="AS17" i="13"/>
  <c r="C11" i="9"/>
  <c r="AS18" i="12"/>
  <c r="C24" i="9"/>
  <c r="C15"/>
  <c r="AS22" i="12"/>
  <c r="C10" i="9"/>
  <c r="AS17" i="12"/>
  <c r="C26" i="9"/>
  <c r="AG21" i="11"/>
  <c r="AB23"/>
  <c r="AC23" s="1"/>
  <c r="AE23" s="1"/>
  <c r="Z21"/>
  <c r="AC21" s="1"/>
  <c r="AE21" s="1"/>
  <c r="AG23"/>
  <c r="AG19"/>
  <c r="AQ64" i="13"/>
  <c r="AQ68"/>
  <c r="AQ62"/>
  <c r="AQ97" i="12"/>
  <c r="AQ26"/>
  <c r="AQ47"/>
  <c r="AQ54"/>
  <c r="AQ84"/>
  <c r="AQ137"/>
  <c r="AQ148"/>
  <c r="AQ90"/>
  <c r="AQ145"/>
  <c r="AQ107"/>
  <c r="AQ129"/>
  <c r="AQ147"/>
  <c r="AQ156"/>
  <c r="AQ28"/>
  <c r="AQ77"/>
  <c r="AQ30"/>
  <c r="AQ82"/>
  <c r="AQ150"/>
  <c r="AQ79"/>
  <c r="AQ76"/>
  <c r="AQ55"/>
  <c r="C48" i="9" s="1"/>
  <c r="AQ51" i="12"/>
  <c r="AQ86"/>
  <c r="AQ38"/>
  <c r="AQ50"/>
  <c r="AQ131"/>
  <c r="AQ99"/>
  <c r="AQ42"/>
  <c r="AQ94"/>
  <c r="AQ133"/>
  <c r="AQ158"/>
  <c r="AQ132"/>
  <c r="AQ40"/>
  <c r="AS40" s="1"/>
  <c r="AQ56"/>
  <c r="AQ139"/>
  <c r="AQ103"/>
  <c r="AQ130"/>
  <c r="AQ159"/>
  <c r="AS159" s="1"/>
  <c r="AQ152"/>
  <c r="AQ88"/>
  <c r="AN19"/>
  <c r="AO19" s="1"/>
  <c r="AQ19" s="1"/>
  <c r="AQ126"/>
  <c r="AQ73"/>
  <c r="AQ39" i="13"/>
  <c r="AQ29"/>
  <c r="AQ37"/>
  <c r="AQ32"/>
  <c r="AQ31"/>
  <c r="AQ22"/>
  <c r="AQ20"/>
  <c r="AQ23"/>
  <c r="AQ34" i="12"/>
  <c r="AQ87"/>
  <c r="C37" i="9"/>
  <c r="E37"/>
  <c r="AO98" i="12"/>
  <c r="E41" i="9"/>
  <c r="D45"/>
  <c r="E45"/>
  <c r="AO96" i="12"/>
  <c r="AO20"/>
  <c r="AQ20" s="1"/>
  <c r="AN92"/>
  <c r="AO92" s="1"/>
  <c r="AN43"/>
  <c r="AO43" s="1"/>
  <c r="AN70"/>
  <c r="AO70" s="1"/>
  <c r="AQ70" s="1"/>
  <c r="AN143"/>
  <c r="AO143" s="1"/>
  <c r="AN102"/>
  <c r="AO102" s="1"/>
  <c r="AN35"/>
  <c r="AO35" s="1"/>
  <c r="AQ35" s="1"/>
  <c r="AN52"/>
  <c r="AO52" s="1"/>
  <c r="AQ52" s="1"/>
  <c r="AS52" s="1"/>
  <c r="AN48"/>
  <c r="AO48" s="1"/>
  <c r="AQ48" s="1"/>
  <c r="AN25"/>
  <c r="AO25" s="1"/>
  <c r="AN46"/>
  <c r="AO46" s="1"/>
  <c r="AN151"/>
  <c r="AO151" s="1"/>
  <c r="AN39"/>
  <c r="AO39" s="1"/>
  <c r="AQ39" s="1"/>
  <c r="AS39" s="1"/>
  <c r="AN78"/>
  <c r="AO78" s="1"/>
  <c r="AN135"/>
  <c r="AO135" s="1"/>
  <c r="AN127"/>
  <c r="AO127" s="1"/>
  <c r="AQ127" s="1"/>
  <c r="AS127" s="1"/>
  <c r="AN100"/>
  <c r="AN105"/>
  <c r="AO105" s="1"/>
  <c r="AN45"/>
  <c r="AO45" s="1"/>
  <c r="AN24"/>
  <c r="AO24" s="1"/>
  <c r="AN95"/>
  <c r="AO95" s="1"/>
  <c r="AN80"/>
  <c r="AO80" s="1"/>
  <c r="AN140"/>
  <c r="AO140" s="1"/>
  <c r="AN32"/>
  <c r="AO32" s="1"/>
  <c r="AN72"/>
  <c r="AO72" s="1"/>
  <c r="AQ72" s="1"/>
  <c r="AS72" s="1"/>
  <c r="AO21"/>
  <c r="AN36"/>
  <c r="AO36" s="1"/>
  <c r="AN141"/>
  <c r="AO141" s="1"/>
  <c r="AN155"/>
  <c r="AO155" s="1"/>
  <c r="AN53"/>
  <c r="AO53" s="1"/>
  <c r="AN125"/>
  <c r="AO125" s="1"/>
  <c r="AQ125" s="1"/>
  <c r="AS125" s="1"/>
  <c r="AN106"/>
  <c r="AO106" s="1"/>
  <c r="AN91"/>
  <c r="AB25" i="11"/>
  <c r="Z22"/>
  <c r="Z25"/>
  <c r="AB22"/>
  <c r="Z20"/>
  <c r="AB24"/>
  <c r="AE19"/>
  <c r="AB20"/>
  <c r="Z24"/>
  <c r="AC22"/>
  <c r="AE22" s="1"/>
  <c r="X55" i="10"/>
  <c r="AB55" s="1"/>
  <c r="X106"/>
  <c r="Z106" s="1"/>
  <c r="X98"/>
  <c r="AB98" s="1"/>
  <c r="X105"/>
  <c r="X153"/>
  <c r="AB153" s="1"/>
  <c r="AG160"/>
  <c r="AG98"/>
  <c r="AB105"/>
  <c r="AG105"/>
  <c r="Z105"/>
  <c r="X47"/>
  <c r="AB47" s="1"/>
  <c r="X54"/>
  <c r="AB54" s="1"/>
  <c r="D48" i="9" l="1"/>
  <c r="AS107" i="12"/>
  <c r="AB160" i="10"/>
  <c r="AC160" s="1"/>
  <c r="AE160" s="1"/>
  <c r="AG55"/>
  <c r="Z55"/>
  <c r="AC55" s="1"/>
  <c r="AE55" s="1"/>
  <c r="E46" i="9"/>
  <c r="AS158" i="12"/>
  <c r="E44" i="9"/>
  <c r="AS156" i="12"/>
  <c r="E40" i="9"/>
  <c r="AS152" i="12"/>
  <c r="E35" i="9"/>
  <c r="AS147" i="12"/>
  <c r="E38" i="9"/>
  <c r="AS150" i="12"/>
  <c r="E36" i="9"/>
  <c r="AS148" i="12"/>
  <c r="E33" i="9"/>
  <c r="AS145" i="12"/>
  <c r="E25" i="9"/>
  <c r="AS137" i="12"/>
  <c r="E27" i="9"/>
  <c r="AS139" i="12"/>
  <c r="E21" i="9"/>
  <c r="AS133" i="12"/>
  <c r="E17" i="9"/>
  <c r="AS129" i="12"/>
  <c r="E18" i="9"/>
  <c r="AS130" i="12"/>
  <c r="E19" i="9"/>
  <c r="AS131" i="12"/>
  <c r="E20" i="9"/>
  <c r="AS132" i="12"/>
  <c r="E14" i="9"/>
  <c r="AS126" i="12"/>
  <c r="D44" i="9"/>
  <c r="AS103" i="12"/>
  <c r="D35" i="9"/>
  <c r="AS94" i="12"/>
  <c r="D40" i="9"/>
  <c r="AS99" i="12"/>
  <c r="D38" i="9"/>
  <c r="AS97" i="12"/>
  <c r="D31" i="9"/>
  <c r="AS90" i="12"/>
  <c r="D29" i="9"/>
  <c r="AS88" i="12"/>
  <c r="D25" i="9"/>
  <c r="AS84" i="12"/>
  <c r="D27" i="9"/>
  <c r="AS86" i="12"/>
  <c r="D28" i="9"/>
  <c r="AS87" i="12"/>
  <c r="D23" i="9"/>
  <c r="AS82" i="12"/>
  <c r="D18" i="9"/>
  <c r="AS77" i="12"/>
  <c r="D20" i="9"/>
  <c r="AS79" i="12"/>
  <c r="D17" i="9"/>
  <c r="AS76" i="12"/>
  <c r="D11" i="9"/>
  <c r="AS70" i="12"/>
  <c r="D14" i="9"/>
  <c r="AS73" i="12"/>
  <c r="C47" i="9"/>
  <c r="AS54" i="12"/>
  <c r="C43" i="9"/>
  <c r="AS50" i="12"/>
  <c r="C44" i="9"/>
  <c r="AS51" i="12"/>
  <c r="C40" i="9"/>
  <c r="AS47" i="12"/>
  <c r="D23" i="8"/>
  <c r="AS68" i="13"/>
  <c r="D19" i="8"/>
  <c r="AS64" i="13"/>
  <c r="D17" i="8"/>
  <c r="AS62" i="13"/>
  <c r="C31" i="8"/>
  <c r="AS37" i="13"/>
  <c r="C33" i="8"/>
  <c r="AS39" i="13"/>
  <c r="C26" i="8"/>
  <c r="AS32" i="13"/>
  <c r="C23" i="8"/>
  <c r="AS29" i="13"/>
  <c r="C25" i="8"/>
  <c r="AS31" i="13"/>
  <c r="C16" i="8"/>
  <c r="AS22" i="13"/>
  <c r="C14" i="8"/>
  <c r="AS20" i="13"/>
  <c r="C17" i="8"/>
  <c r="AS23" i="13"/>
  <c r="C35" i="9"/>
  <c r="AS42" i="12"/>
  <c r="C12" i="9"/>
  <c r="AS19" i="12"/>
  <c r="C33" i="9"/>
  <c r="C13"/>
  <c r="AS20" i="12"/>
  <c r="C27" i="9"/>
  <c r="C31"/>
  <c r="AS38" i="12"/>
  <c r="C23" i="9"/>
  <c r="C21"/>
  <c r="AS28" i="12"/>
  <c r="C19" i="9"/>
  <c r="AS26" i="12"/>
  <c r="C20" i="9"/>
  <c r="AS27" i="12"/>
  <c r="E47" i="9"/>
  <c r="C49"/>
  <c r="AC24" i="11"/>
  <c r="AE24" s="1"/>
  <c r="AN40"/>
  <c r="AO40" s="1"/>
  <c r="Z98" i="10"/>
  <c r="AC98" s="1"/>
  <c r="AE98" s="1"/>
  <c r="AB106"/>
  <c r="AG106"/>
  <c r="Z54"/>
  <c r="AG54"/>
  <c r="AG47"/>
  <c r="Z47"/>
  <c r="AC47" s="1"/>
  <c r="AE47" s="1"/>
  <c r="AN82" i="11"/>
  <c r="AO82" s="1"/>
  <c r="AN61"/>
  <c r="AO61" s="1"/>
  <c r="AN80"/>
  <c r="AO80" s="1"/>
  <c r="AQ155" i="12"/>
  <c r="AQ36"/>
  <c r="AQ140"/>
  <c r="AQ95"/>
  <c r="AQ45"/>
  <c r="AQ135"/>
  <c r="AQ46"/>
  <c r="AQ143"/>
  <c r="AQ43"/>
  <c r="AQ96"/>
  <c r="AQ98"/>
  <c r="AQ106"/>
  <c r="AQ53"/>
  <c r="AQ141"/>
  <c r="AQ32"/>
  <c r="AQ80"/>
  <c r="AQ24"/>
  <c r="AQ105"/>
  <c r="AQ78"/>
  <c r="AQ151"/>
  <c r="AQ25"/>
  <c r="AQ102"/>
  <c r="AQ92"/>
  <c r="AQ21"/>
  <c r="C32" i="9"/>
  <c r="C41"/>
  <c r="AO100" i="12"/>
  <c r="C45" i="9"/>
  <c r="AO91" i="12"/>
  <c r="Z153" i="10"/>
  <c r="AN65" i="11"/>
  <c r="AO65" s="1"/>
  <c r="AG153" i="10"/>
  <c r="AN21" i="11"/>
  <c r="AO21" s="1"/>
  <c r="AN62"/>
  <c r="AO62" s="1"/>
  <c r="AN83"/>
  <c r="AO83" s="1"/>
  <c r="AC20"/>
  <c r="AE20" s="1"/>
  <c r="AN81"/>
  <c r="AO81" s="1"/>
  <c r="AN67"/>
  <c r="AO67" s="1"/>
  <c r="AC25"/>
  <c r="AN69"/>
  <c r="AO69" s="1"/>
  <c r="AN85"/>
  <c r="AO85" s="1"/>
  <c r="AN63"/>
  <c r="AO63" s="1"/>
  <c r="AN77"/>
  <c r="AO77" s="1"/>
  <c r="AN74"/>
  <c r="AO74" s="1"/>
  <c r="AQ74" s="1"/>
  <c r="AN75"/>
  <c r="AO75" s="1"/>
  <c r="AN71"/>
  <c r="AO71" s="1"/>
  <c r="AN36"/>
  <c r="AO36" s="1"/>
  <c r="AN29"/>
  <c r="AO29" s="1"/>
  <c r="AQ29" s="1"/>
  <c r="AN42"/>
  <c r="AO42" s="1"/>
  <c r="AN32"/>
  <c r="AO32" s="1"/>
  <c r="AN22"/>
  <c r="AO22" s="1"/>
  <c r="AN43"/>
  <c r="AO43" s="1"/>
  <c r="AN33"/>
  <c r="AO33" s="1"/>
  <c r="AN23"/>
  <c r="AO23" s="1"/>
  <c r="AN35"/>
  <c r="AO35" s="1"/>
  <c r="C19" i="6"/>
  <c r="AC153" i="10"/>
  <c r="AE153" s="1"/>
  <c r="AC106"/>
  <c r="AE106" s="1"/>
  <c r="AC105"/>
  <c r="AE105" s="1"/>
  <c r="AN20"/>
  <c r="AO20" s="1"/>
  <c r="AN39"/>
  <c r="AC54"/>
  <c r="AE54" s="1"/>
  <c r="E43" i="9" l="1"/>
  <c r="AS155" i="12"/>
  <c r="E39" i="9"/>
  <c r="AS151" i="12"/>
  <c r="E31" i="9"/>
  <c r="AS143" i="12"/>
  <c r="E28" i="9"/>
  <c r="AS140" i="12"/>
  <c r="E29" i="9"/>
  <c r="AS141" i="12"/>
  <c r="E23" i="9"/>
  <c r="AS135" i="12"/>
  <c r="D43" i="9"/>
  <c r="AS102" i="12"/>
  <c r="D46" i="9"/>
  <c r="AS105" i="12"/>
  <c r="D47" i="9"/>
  <c r="AS106" i="12"/>
  <c r="D37" i="9"/>
  <c r="AS96" i="12"/>
  <c r="D39" i="9"/>
  <c r="AS98" i="12"/>
  <c r="D36" i="9"/>
  <c r="AS95" i="12"/>
  <c r="D33" i="9"/>
  <c r="AS92" i="12"/>
  <c r="D19" i="9"/>
  <c r="AS78" i="12"/>
  <c r="D21" i="9"/>
  <c r="AS80" i="12"/>
  <c r="C46" i="9"/>
  <c r="AS53" i="12"/>
  <c r="C39" i="9"/>
  <c r="AS46" i="12"/>
  <c r="AN29" i="10"/>
  <c r="AO29" s="1"/>
  <c r="AQ29" s="1"/>
  <c r="AN34"/>
  <c r="AO34" s="1"/>
  <c r="AN27"/>
  <c r="AO27" s="1"/>
  <c r="D31" i="6"/>
  <c r="AQ82" i="11"/>
  <c r="D29" i="6"/>
  <c r="AQ80" i="11"/>
  <c r="D34" i="6"/>
  <c r="AQ85" i="11"/>
  <c r="D32" i="6"/>
  <c r="AQ83" i="11"/>
  <c r="D30" i="6"/>
  <c r="AQ81" i="11"/>
  <c r="D26" i="6"/>
  <c r="AQ77" i="11"/>
  <c r="D21" i="6"/>
  <c r="AQ71" i="11"/>
  <c r="D19" i="6"/>
  <c r="AQ69" i="11"/>
  <c r="D17" i="6"/>
  <c r="AQ67" i="11"/>
  <c r="D15" i="6"/>
  <c r="AQ65" i="11"/>
  <c r="D13" i="6"/>
  <c r="AQ63" i="11"/>
  <c r="D11" i="6"/>
  <c r="AQ61" i="11"/>
  <c r="C31" i="6"/>
  <c r="AQ40" i="11"/>
  <c r="C33" i="6"/>
  <c r="AQ42" i="11"/>
  <c r="C34" i="6"/>
  <c r="AQ43" i="11"/>
  <c r="AN38"/>
  <c r="AO38" s="1"/>
  <c r="C26" i="6"/>
  <c r="AQ35" i="11"/>
  <c r="AN34"/>
  <c r="AO34" s="1"/>
  <c r="C15" i="6"/>
  <c r="AQ23" i="11"/>
  <c r="C13" i="6"/>
  <c r="AQ21" i="11"/>
  <c r="C14" i="6"/>
  <c r="AQ22" i="11"/>
  <c r="C38" i="9"/>
  <c r="AS45" i="12"/>
  <c r="C36" i="9"/>
  <c r="AS43" i="12"/>
  <c r="C18" i="9"/>
  <c r="AS25" i="12"/>
  <c r="C17" i="9"/>
  <c r="AS24" i="12"/>
  <c r="C25" i="9"/>
  <c r="C14"/>
  <c r="AS21" i="12"/>
  <c r="C29" i="9"/>
  <c r="D24" i="6"/>
  <c r="AQ75" i="11"/>
  <c r="C27" i="6"/>
  <c r="AQ36" i="11"/>
  <c r="C24" i="6"/>
  <c r="AQ33" i="11"/>
  <c r="C23" i="6"/>
  <c r="AQ32" i="11"/>
  <c r="D12" i="6"/>
  <c r="AQ62" i="11"/>
  <c r="AN20"/>
  <c r="AO20" s="1"/>
  <c r="AL153" i="10"/>
  <c r="AN155"/>
  <c r="AO155" s="1"/>
  <c r="AQ155" s="1"/>
  <c r="AN137"/>
  <c r="AO137" s="1"/>
  <c r="AQ137" s="1"/>
  <c r="C15" i="3"/>
  <c r="AQ20" i="10"/>
  <c r="AN135"/>
  <c r="AO135" s="1"/>
  <c r="AN126"/>
  <c r="AO126" s="1"/>
  <c r="AN122"/>
  <c r="AO122" s="1"/>
  <c r="AL98"/>
  <c r="AN98" s="1"/>
  <c r="AO98" s="1"/>
  <c r="AQ98" s="1"/>
  <c r="AN74"/>
  <c r="AO74" s="1"/>
  <c r="AN104"/>
  <c r="AO104" s="1"/>
  <c r="AQ104" s="1"/>
  <c r="AN68"/>
  <c r="AO68" s="1"/>
  <c r="AN85"/>
  <c r="AO85" s="1"/>
  <c r="AN93"/>
  <c r="AO93" s="1"/>
  <c r="AN92"/>
  <c r="AO92" s="1"/>
  <c r="AN95"/>
  <c r="AO95" s="1"/>
  <c r="AN86"/>
  <c r="AO86" s="1"/>
  <c r="AN82"/>
  <c r="AO82" s="1"/>
  <c r="AQ82" s="1"/>
  <c r="AN43"/>
  <c r="AO43" s="1"/>
  <c r="AQ43" s="1"/>
  <c r="AN45"/>
  <c r="AO45" s="1"/>
  <c r="AN47"/>
  <c r="AO47" s="1"/>
  <c r="AQ47" s="1"/>
  <c r="AN37"/>
  <c r="AO37" s="1"/>
  <c r="AN16"/>
  <c r="AQ91" i="12"/>
  <c r="AQ100"/>
  <c r="D41" i="9" s="1"/>
  <c r="C21" i="6"/>
  <c r="D23"/>
  <c r="AN157" i="10"/>
  <c r="AO157" s="1"/>
  <c r="AQ157" s="1"/>
  <c r="AN25"/>
  <c r="AO25" s="1"/>
  <c r="AL105"/>
  <c r="AN105" s="1"/>
  <c r="AO105" s="1"/>
  <c r="AN156"/>
  <c r="AO156" s="1"/>
  <c r="AN123"/>
  <c r="AO123" s="1"/>
  <c r="AN140"/>
  <c r="AO140" s="1"/>
  <c r="AN133"/>
  <c r="AO133" s="1"/>
  <c r="AN132"/>
  <c r="AN19" i="11"/>
  <c r="AO19" s="1"/>
  <c r="AE25"/>
  <c r="AN25"/>
  <c r="AO25" s="1"/>
  <c r="AN19" i="10"/>
  <c r="AN50"/>
  <c r="AO50" s="1"/>
  <c r="AN71"/>
  <c r="AO71" s="1"/>
  <c r="AN152"/>
  <c r="AO152" s="1"/>
  <c r="AN145"/>
  <c r="AO145" s="1"/>
  <c r="AN129"/>
  <c r="AO129" s="1"/>
  <c r="AN41" i="11"/>
  <c r="AO41" s="1"/>
  <c r="AN17" i="10"/>
  <c r="AO17" s="1"/>
  <c r="AN66" i="11"/>
  <c r="AO66" s="1"/>
  <c r="AN64"/>
  <c r="AO64" s="1"/>
  <c r="AN84"/>
  <c r="AO84" s="1"/>
  <c r="AN78"/>
  <c r="AO78" s="1"/>
  <c r="AN76"/>
  <c r="AO76" s="1"/>
  <c r="AN24"/>
  <c r="AO24" s="1"/>
  <c r="AN39"/>
  <c r="AO39" s="1"/>
  <c r="AO39" i="10"/>
  <c r="AL106"/>
  <c r="AN106" s="1"/>
  <c r="AO106" s="1"/>
  <c r="AN97"/>
  <c r="AO97" s="1"/>
  <c r="AN88"/>
  <c r="AO88" s="1"/>
  <c r="AN76"/>
  <c r="AO76" s="1"/>
  <c r="AN67"/>
  <c r="AO67" s="1"/>
  <c r="AL160"/>
  <c r="AN148"/>
  <c r="AO148" s="1"/>
  <c r="AN131"/>
  <c r="AO131" s="1"/>
  <c r="AN150"/>
  <c r="AO150" s="1"/>
  <c r="AN26"/>
  <c r="AO26" s="1"/>
  <c r="AN51"/>
  <c r="AO51" s="1"/>
  <c r="AQ51" s="1"/>
  <c r="AN42"/>
  <c r="AO42" s="1"/>
  <c r="AN35"/>
  <c r="AO35" s="1"/>
  <c r="AN24"/>
  <c r="AO24" s="1"/>
  <c r="AN100"/>
  <c r="AO100" s="1"/>
  <c r="AN90"/>
  <c r="AO90" s="1"/>
  <c r="AN78"/>
  <c r="AO78" s="1"/>
  <c r="AN69"/>
  <c r="AO69" s="1"/>
  <c r="AN124"/>
  <c r="AO124" s="1"/>
  <c r="AN143"/>
  <c r="AO143" s="1"/>
  <c r="AN147"/>
  <c r="AO147" s="1"/>
  <c r="AN153"/>
  <c r="AO153" s="1"/>
  <c r="AQ153" s="1"/>
  <c r="AN160"/>
  <c r="AO160" s="1"/>
  <c r="AN139"/>
  <c r="AO139" s="1"/>
  <c r="AN94"/>
  <c r="AO94" s="1"/>
  <c r="AQ94" s="1"/>
  <c r="AN102"/>
  <c r="AO102" s="1"/>
  <c r="AQ102" s="1"/>
  <c r="AN53"/>
  <c r="AO53" s="1"/>
  <c r="AN55"/>
  <c r="AO55" s="1"/>
  <c r="AQ55" s="1"/>
  <c r="AN46"/>
  <c r="AO46" s="1"/>
  <c r="AN44"/>
  <c r="AO44" s="1"/>
  <c r="AO16" l="1"/>
  <c r="D32" i="9"/>
  <c r="AS91" i="12"/>
  <c r="E29" i="3"/>
  <c r="AQ140" i="10"/>
  <c r="E18" i="3"/>
  <c r="AQ129" i="10"/>
  <c r="C24" i="3"/>
  <c r="D33" i="6"/>
  <c r="AQ84" i="11"/>
  <c r="D25" i="6"/>
  <c r="AQ76" i="11"/>
  <c r="D14" i="6"/>
  <c r="AQ64" i="11"/>
  <c r="D16" i="6"/>
  <c r="AQ66" i="11"/>
  <c r="C29" i="6"/>
  <c r="AQ38" i="11"/>
  <c r="C30" i="6"/>
  <c r="AQ39" i="11"/>
  <c r="C25" i="6"/>
  <c r="AQ34" i="11"/>
  <c r="C32" i="6"/>
  <c r="AQ41" i="11"/>
  <c r="C16" i="6"/>
  <c r="AQ24" i="11"/>
  <c r="C17" i="6"/>
  <c r="AQ25" i="11"/>
  <c r="C11" i="6"/>
  <c r="AQ19" i="11"/>
  <c r="D27" i="6"/>
  <c r="AQ78" i="11"/>
  <c r="C12" i="6"/>
  <c r="AQ20" i="11"/>
  <c r="E45" i="3"/>
  <c r="AQ156" i="10"/>
  <c r="E41" i="3"/>
  <c r="AQ152" i="10"/>
  <c r="E39" i="3"/>
  <c r="AQ150" i="10"/>
  <c r="E37" i="3"/>
  <c r="AQ148" i="10"/>
  <c r="E36" i="3"/>
  <c r="AQ147" i="10"/>
  <c r="E34" i="3"/>
  <c r="AQ145" i="10"/>
  <c r="E32" i="3"/>
  <c r="AQ143" i="10"/>
  <c r="E28" i="3"/>
  <c r="AQ139" i="10"/>
  <c r="E24" i="3"/>
  <c r="AQ135" i="10"/>
  <c r="E22" i="3"/>
  <c r="AQ133" i="10"/>
  <c r="E20" i="3"/>
  <c r="AQ131" i="10"/>
  <c r="E15" i="3"/>
  <c r="AQ126" i="10"/>
  <c r="E13" i="3"/>
  <c r="AQ124" i="10"/>
  <c r="E12" i="3"/>
  <c r="AQ123" i="10"/>
  <c r="C12" i="3"/>
  <c r="AQ17" i="10"/>
  <c r="C41" i="3"/>
  <c r="AQ46" i="10"/>
  <c r="C20" i="3"/>
  <c r="AQ25" i="10"/>
  <c r="C45" i="3"/>
  <c r="AQ50" i="10"/>
  <c r="C29" i="3"/>
  <c r="AQ34" i="10"/>
  <c r="C32" i="3"/>
  <c r="AQ37" i="10"/>
  <c r="D30" i="3"/>
  <c r="AQ86" i="10"/>
  <c r="C39" i="3"/>
  <c r="AQ44" i="10"/>
  <c r="C19" i="3"/>
  <c r="AQ24" i="10"/>
  <c r="C21" i="3"/>
  <c r="AQ26" i="10"/>
  <c r="C22" i="3"/>
  <c r="AQ27" i="10"/>
  <c r="C40" i="3"/>
  <c r="AQ45" i="10"/>
  <c r="C48" i="3"/>
  <c r="AQ53" i="10"/>
  <c r="D29" i="3"/>
  <c r="AQ85" i="10"/>
  <c r="D12" i="3"/>
  <c r="AQ68" i="10"/>
  <c r="D37" i="3"/>
  <c r="AQ93" i="10"/>
  <c r="D13" i="3"/>
  <c r="AQ69" i="10"/>
  <c r="D34" i="3"/>
  <c r="AQ90" i="10"/>
  <c r="C37" i="3"/>
  <c r="AQ42" i="10"/>
  <c r="D11" i="3"/>
  <c r="AQ67" i="10"/>
  <c r="D32" i="3"/>
  <c r="AQ88" i="10"/>
  <c r="D15" i="3"/>
  <c r="AQ71" i="10"/>
  <c r="D39" i="3"/>
  <c r="AQ95" i="10"/>
  <c r="C30" i="3"/>
  <c r="AQ35" i="10"/>
  <c r="D22" i="3"/>
  <c r="AQ78" i="10"/>
  <c r="D44" i="3"/>
  <c r="AQ100" i="10"/>
  <c r="D20" i="3"/>
  <c r="AQ76" i="10"/>
  <c r="D41" i="3"/>
  <c r="AQ97" i="10"/>
  <c r="C34" i="3"/>
  <c r="AQ39" i="10"/>
  <c r="D36" i="3"/>
  <c r="AQ92" i="10"/>
  <c r="D18" i="3"/>
  <c r="AQ74" i="10"/>
  <c r="AN159"/>
  <c r="AO159" s="1"/>
  <c r="AQ159" s="1"/>
  <c r="E11" i="3"/>
  <c r="AQ122" i="10"/>
  <c r="AN70"/>
  <c r="AO70" s="1"/>
  <c r="AN84"/>
  <c r="AO84" s="1"/>
  <c r="AO19"/>
  <c r="E44" i="3"/>
  <c r="E26"/>
  <c r="D26"/>
  <c r="AO132" i="10"/>
  <c r="AN127"/>
  <c r="AO127" s="1"/>
  <c r="AN158"/>
  <c r="AN141"/>
  <c r="AO141" s="1"/>
  <c r="AN151"/>
  <c r="AO151" s="1"/>
  <c r="AN149"/>
  <c r="AO149" s="1"/>
  <c r="AQ149" s="1"/>
  <c r="AN130"/>
  <c r="AO130" s="1"/>
  <c r="AN125"/>
  <c r="AO125" s="1"/>
  <c r="AN89"/>
  <c r="AO89" s="1"/>
  <c r="AQ89" s="1"/>
  <c r="AN75"/>
  <c r="AO75" s="1"/>
  <c r="AN80"/>
  <c r="AO80" s="1"/>
  <c r="AN72"/>
  <c r="AO72" s="1"/>
  <c r="AN77"/>
  <c r="AO77" s="1"/>
  <c r="AN103"/>
  <c r="AO103" s="1"/>
  <c r="AN101"/>
  <c r="AO101" s="1"/>
  <c r="AQ101" s="1"/>
  <c r="AN96"/>
  <c r="AO96" s="1"/>
  <c r="AN21"/>
  <c r="AO21" s="1"/>
  <c r="AN38"/>
  <c r="AO38" s="1"/>
  <c r="AQ38" s="1"/>
  <c r="AN23"/>
  <c r="AO23" s="1"/>
  <c r="AN41"/>
  <c r="AO41" s="1"/>
  <c r="AN33"/>
  <c r="AO33" s="1"/>
  <c r="AN49"/>
  <c r="AO49" s="1"/>
  <c r="AQ49" s="1"/>
  <c r="AN31"/>
  <c r="AO31" s="1"/>
  <c r="AQ31" s="1"/>
  <c r="AN18"/>
  <c r="AO18" s="1"/>
  <c r="AQ18" s="1"/>
  <c r="AN52"/>
  <c r="AO52" s="1"/>
  <c r="AN54"/>
  <c r="AO54" s="1"/>
  <c r="AQ54" s="1"/>
  <c r="E40" i="3" l="1"/>
  <c r="AQ151" i="10"/>
  <c r="E30" i="3"/>
  <c r="AQ141" i="10"/>
  <c r="E21" i="3"/>
  <c r="AQ132" i="10"/>
  <c r="E19" i="3"/>
  <c r="AQ130" i="10"/>
  <c r="E16" i="3"/>
  <c r="AQ127" i="10"/>
  <c r="E14" i="3"/>
  <c r="AQ125" i="10"/>
  <c r="C36" i="3"/>
  <c r="AQ41" i="10"/>
  <c r="D24" i="3"/>
  <c r="AQ80" i="10"/>
  <c r="C47" i="3"/>
  <c r="AQ52" i="10"/>
  <c r="C28" i="3"/>
  <c r="AQ33" i="10"/>
  <c r="C18" i="3"/>
  <c r="AQ23" i="10"/>
  <c r="C16" i="3"/>
  <c r="AQ21" i="10"/>
  <c r="D40" i="3"/>
  <c r="AQ96" i="10"/>
  <c r="D47" i="3"/>
  <c r="AQ103" i="10"/>
  <c r="D16" i="3"/>
  <c r="AQ72" i="10"/>
  <c r="D19" i="3"/>
  <c r="AQ75" i="10"/>
  <c r="D28" i="3"/>
  <c r="AQ84" i="10"/>
  <c r="D21" i="3"/>
  <c r="AQ77" i="10"/>
  <c r="C14" i="3"/>
  <c r="AQ19" i="10"/>
  <c r="D14" i="3"/>
  <c r="AQ70" i="10"/>
  <c r="C13" i="3"/>
  <c r="C26"/>
  <c r="AO158" i="10"/>
  <c r="D45" i="3"/>
  <c r="C44"/>
  <c r="E47" l="1"/>
  <c r="AQ158" i="10"/>
  <c r="C11" i="3"/>
  <c r="AQ16" i="10"/>
</calcChain>
</file>

<file path=xl/sharedStrings.xml><?xml version="1.0" encoding="utf-8"?>
<sst xmlns="http://schemas.openxmlformats.org/spreadsheetml/2006/main" count="989" uniqueCount="194">
  <si>
    <t>Наименование работы</t>
  </si>
  <si>
    <t>УТВЕРЖДАЮ</t>
  </si>
  <si>
    <t>Директор УП ЖКХ Миорского района</t>
  </si>
  <si>
    <t>Мелирование волос</t>
  </si>
  <si>
    <t>Частичная завивка</t>
  </si>
  <si>
    <t>Стрижки</t>
  </si>
  <si>
    <t xml:space="preserve">Простая </t>
  </si>
  <si>
    <t>Модельная</t>
  </si>
  <si>
    <t>Креативная челка</t>
  </si>
  <si>
    <t>Детская</t>
  </si>
  <si>
    <t>Частичное изменение формы (подравнивание, окантовка)</t>
  </si>
  <si>
    <t>Средние волосы</t>
  </si>
  <si>
    <t>Длинные волосы</t>
  </si>
  <si>
    <t xml:space="preserve">Короткие волосы </t>
  </si>
  <si>
    <t>Укладки</t>
  </si>
  <si>
    <t>Укладка волос на бигуди</t>
  </si>
  <si>
    <t>Прически</t>
  </si>
  <si>
    <t>Торжественная</t>
  </si>
  <si>
    <t>Завивки</t>
  </si>
  <si>
    <t>Химическая завивка волос</t>
  </si>
  <si>
    <t>Завивка волос "Объм"</t>
  </si>
  <si>
    <t>Окраска волос</t>
  </si>
  <si>
    <t>Окраска волос без укладки (корни)</t>
  </si>
  <si>
    <t xml:space="preserve">Окраска волос без укладки </t>
  </si>
  <si>
    <t>Цветовой дизайн волос</t>
  </si>
  <si>
    <t>Окрашивание седых волос</t>
  </si>
  <si>
    <t>Мелирование одной пряди</t>
  </si>
  <si>
    <t>Двухцветная окраска волос с мелированием</t>
  </si>
  <si>
    <t>Прочие виды</t>
  </si>
  <si>
    <t>Сушка волос феном</t>
  </si>
  <si>
    <t>Сушка волос под сушуаром</t>
  </si>
  <si>
    <t>Укреление волос</t>
  </si>
  <si>
    <t>Мытье головы</t>
  </si>
  <si>
    <t>Мытье головы с массажем</t>
  </si>
  <si>
    <t>Блонд мытье</t>
  </si>
  <si>
    <t>Волосы средней длинны, удлененные</t>
  </si>
  <si>
    <t>С использованием насадок (одной насадкой)</t>
  </si>
  <si>
    <t>С использованием насадок (несколько насадок)</t>
  </si>
  <si>
    <t>Укладка волос феном</t>
  </si>
  <si>
    <t>Окраска</t>
  </si>
  <si>
    <t>Окраска волос без укладки</t>
  </si>
  <si>
    <t>Окраска седых волос</t>
  </si>
  <si>
    <t>Уход за кожей головы</t>
  </si>
  <si>
    <t>Фиксирование волос лаком, гелем</t>
  </si>
  <si>
    <t>Стрижка бороды</t>
  </si>
  <si>
    <t>Стрижка "Канадка"</t>
  </si>
  <si>
    <t xml:space="preserve">Укладка волос феном </t>
  </si>
  <si>
    <t>Парикмахерские работы, выполняемые в женском зале</t>
  </si>
  <si>
    <t>Стрижка фронтально-теменной зоны (челки)</t>
  </si>
  <si>
    <t>С применением галантерейных  украшений</t>
  </si>
  <si>
    <t>№ п/п</t>
  </si>
  <si>
    <t>___________________________И.И.Войтов</t>
  </si>
  <si>
    <t>____________________И.И.Войтов</t>
  </si>
  <si>
    <t>Тарифы на платные услуги по заказам населения рассчитаны без учета стоимости материалов.</t>
  </si>
  <si>
    <t>Феном с брашингом или укладка "Естественные локоны"</t>
  </si>
  <si>
    <t>С использованием щипцов или зажимов</t>
  </si>
  <si>
    <t>Наименование услуги</t>
  </si>
  <si>
    <t>Примечание:</t>
  </si>
  <si>
    <t xml:space="preserve">Стрижка "наголо" </t>
  </si>
  <si>
    <t>Первичное бландирование волос</t>
  </si>
  <si>
    <t>Окрашивание  усов и бороды</t>
  </si>
  <si>
    <t>С использованием утюга  (1 прядь)</t>
  </si>
  <si>
    <r>
      <t>Начес волос/</t>
    </r>
    <r>
      <rPr>
        <b/>
        <sz val="14"/>
        <rFont val="Times New Roman"/>
        <family val="1"/>
        <charset val="204"/>
      </rPr>
      <t>тупировка волос</t>
    </r>
  </si>
  <si>
    <t>Элемент прически   "Декоративная косичка"</t>
  </si>
  <si>
    <t>С использованием утюга   (1 прядь)</t>
  </si>
  <si>
    <t>Элемент прически    "Декоративная косичка"</t>
  </si>
  <si>
    <r>
      <t>Начес волос/</t>
    </r>
    <r>
      <rPr>
        <b/>
        <sz val="14"/>
        <rFont val="Baskerville Old Face"/>
        <family val="1"/>
      </rPr>
      <t>тупировка волос</t>
    </r>
  </si>
  <si>
    <t xml:space="preserve">Короткие волосы  </t>
  </si>
  <si>
    <t xml:space="preserve">разряд работ </t>
  </si>
  <si>
    <t xml:space="preserve">норма времени, мин </t>
  </si>
  <si>
    <t>норма времени , час</t>
  </si>
  <si>
    <t xml:space="preserve">часовая тарифная ставка, руб. </t>
  </si>
  <si>
    <t xml:space="preserve">Тарифный разряд </t>
  </si>
  <si>
    <t xml:space="preserve">Тарифный коэффициет потарифной сетке </t>
  </si>
  <si>
    <t xml:space="preserve">Тарифная ставка (тарифный оклад), руб. </t>
  </si>
  <si>
    <t>За работу по контракту согласно Положения</t>
  </si>
  <si>
    <t xml:space="preserve">% повышения по Положению ою оплате труда </t>
  </si>
  <si>
    <t>Основная  ЗП, руб.</t>
  </si>
  <si>
    <t>Надбавка за стаж, руб</t>
  </si>
  <si>
    <t>Дополнительная ЗП, руб.</t>
  </si>
  <si>
    <t xml:space="preserve">Премия по сдельной ЗП, руб. </t>
  </si>
  <si>
    <t xml:space="preserve">Оплата очередных и доп. Отпусков, руб. </t>
  </si>
  <si>
    <t xml:space="preserve">ЗП </t>
  </si>
  <si>
    <t>Отчисление в Фонд социальной защиты населения,                                                                                             руб.</t>
  </si>
  <si>
    <t>Отчисление в Фонд социальной защиты населения,                                                                         руб.</t>
  </si>
  <si>
    <t xml:space="preserve">Всего начисленная ЗП, руб. </t>
  </si>
  <si>
    <t xml:space="preserve">Накладные расходы </t>
  </si>
  <si>
    <t xml:space="preserve">Амортизация основных средств, руб. </t>
  </si>
  <si>
    <t>затраты на прием и перечисление платы, руб.</t>
  </si>
  <si>
    <t>Итого затрат на 1час, руб.</t>
  </si>
  <si>
    <t>R</t>
  </si>
  <si>
    <t>Стоимость за услугу (без НДС), руб.</t>
  </si>
  <si>
    <t>%</t>
  </si>
  <si>
    <t>руб.</t>
  </si>
  <si>
    <t xml:space="preserve"> </t>
  </si>
  <si>
    <t xml:space="preserve">Средние волосы  </t>
  </si>
  <si>
    <t xml:space="preserve">Длинные  волосы  </t>
  </si>
  <si>
    <t xml:space="preserve">Парикмахерские работы, выполняемые в мужском зале  Короткие волосы </t>
  </si>
  <si>
    <t>Парикмахерские работы, выполняемые в мужском зале Волосы средней длинны, удлененные</t>
  </si>
  <si>
    <t xml:space="preserve">Выездное бытовое обслуживание  , 30%  </t>
  </si>
  <si>
    <t xml:space="preserve">Стрижка усов и бакенбардов или стрижка на шее и висках </t>
  </si>
  <si>
    <t xml:space="preserve">Модельная с фиксированием валос лаком, гелем </t>
  </si>
  <si>
    <t xml:space="preserve">Торжественная фиксирование валос лаком,гелем </t>
  </si>
  <si>
    <t>Укладка феном с применением щетки и рельефной расчески и фиксирование валос лаком (гелем)</t>
  </si>
  <si>
    <t xml:space="preserve">Укладка волос феном фиксирование валос лаком (гелем) </t>
  </si>
  <si>
    <t xml:space="preserve">Е.А.Тимофеева </t>
  </si>
  <si>
    <t xml:space="preserve">Укладка феном с последующим оформлением концов валос щипцами </t>
  </si>
  <si>
    <t xml:space="preserve">Экономист </t>
  </si>
  <si>
    <t>-</t>
  </si>
  <si>
    <t>Начес волос/тупировка волос</t>
  </si>
  <si>
    <t>ПЛАНОВАЯ КАЛЬКУЛЯЦИЯ НА</t>
  </si>
  <si>
    <t xml:space="preserve"> парикмахерские услуги на выездном обслуживании населения  </t>
  </si>
  <si>
    <t xml:space="preserve"> парикмахерские услуги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</si>
  <si>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</si>
  <si>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Прочие премые расходы (Общепроизводственные расходы-84,74 %, общехоз.зптраты -47,09%)</t>
  </si>
  <si>
    <t xml:space="preserve">Услуги прачечсной  </t>
  </si>
  <si>
    <t>цена с 10.05.2023</t>
  </si>
  <si>
    <t xml:space="preserve">темп роста цены </t>
  </si>
  <si>
    <t>Услуги прачечной</t>
  </si>
  <si>
    <t xml:space="preserve">Среднии, длинные, удлененные  волосы   </t>
  </si>
  <si>
    <t>Часовая тарифная ставка, руб.</t>
  </si>
  <si>
    <t>Налоги сборы и другие обязательные платежи, руб.</t>
  </si>
  <si>
    <t>цена 11.07.2024</t>
  </si>
  <si>
    <t xml:space="preserve">на  парикмахерские услуги </t>
  </si>
  <si>
    <t>ПЛАНОВАЯ КАЛЬКУЛЯЦИЯ</t>
  </si>
  <si>
    <t xml:space="preserve">на парикмахерские услуги на выездном обслуживании населения  </t>
  </si>
  <si>
    <t xml:space="preserve">пред.цена </t>
  </si>
  <si>
    <t>с 1.07.24</t>
  </si>
  <si>
    <t>Прочие премые расходы (Общепроизводственные расходы-108,34%)</t>
  </si>
  <si>
    <t xml:space="preserve">Выездное бытовое обслуживание  , 20%  </t>
  </si>
  <si>
    <t>_______________________И.И.Войтов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</si>
  <si>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</si>
  <si>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ПРЕЙСКУРАНТ ЦЕН  </t>
  </si>
  <si>
    <t xml:space="preserve">на парикмахерские услуги для  мужчин </t>
  </si>
  <si>
    <t xml:space="preserve">на парикмахерские услуги для женчин </t>
  </si>
  <si>
    <t xml:space="preserve">на парикмахерские услуги для женчин на выездном обслуживание </t>
  </si>
  <si>
    <t xml:space="preserve">на парикмахерские услуги для  мужчин на выездном обслуживание </t>
  </si>
  <si>
    <t>Амортизация</t>
  </si>
  <si>
    <t>А.М. Сушко</t>
  </si>
  <si>
    <t>29 апреля 2026 г.</t>
  </si>
  <si>
    <t>Экономист</t>
  </si>
  <si>
    <t>вводится с 04.05.2026 г.</t>
  </si>
  <si>
    <t xml:space="preserve">ПРЕЙСКУРАНТ ЦЕН </t>
  </si>
  <si>
    <t>на платные услуги предоставляемые населению по ремонту обуви</t>
  </si>
  <si>
    <t>вводится в действие с 15.07.2025 г.</t>
  </si>
  <si>
    <t>Стоимость за услугу с учетом стоимости основных материалов и  фурнитуры (кроме застежки, молнии, отделочной фурнитуры,  резины,полиуретана,кожи, картона, эмали и набойцки ), а также вспомогательных материалов, необходимых для ремонта и обновления обуви,   руб.</t>
  </si>
  <si>
    <t>на 05.06.2023</t>
  </si>
  <si>
    <t xml:space="preserve">Темп роста </t>
  </si>
  <si>
    <t>1. Мелкий ремонт обуви</t>
  </si>
  <si>
    <t>Прошить верх обуви (за одну прошивку) 1 шт.</t>
  </si>
  <si>
    <t>Прошить бортики подошв проишивного метода крепления или типа "мокасин" (каждые 5 см.)</t>
  </si>
  <si>
    <t>Прикрепить пряжки, пуговицы, банты или укрепить ремешки, или вставить (до 2 штук) блочки или крючки</t>
  </si>
  <si>
    <t>Укоротить ремешок в обуви (штука )</t>
  </si>
  <si>
    <t>Подклеить обтяжку каблуков без замены набоек (пара)</t>
  </si>
  <si>
    <t xml:space="preserve">Укрепить подошву в обуви всех методов крепления до 1/3 периметра </t>
  </si>
  <si>
    <t>Укрепить крокульную часть подошвы (пара)</t>
  </si>
  <si>
    <t>Поставить один рубчик до 1/4 площади подметки или косячок до 1/3 площади набойки из всех видов материалов (один)</t>
  </si>
  <si>
    <t>Поставить набойки из пористой резины на обувь детскую (от 21,5 размера и ниже)</t>
  </si>
  <si>
    <t>Поставить внутренние задники из мягких кожтоваров в туфлях, ботинках, полуботинках (пара)</t>
  </si>
  <si>
    <t>Стачать передний или задний шов или прошить верх обуви вручную за каждые полные или неполные 5см.</t>
  </si>
  <si>
    <t>Поставить набойки из износоустойчивой резины на обувь детскую (от 21,5 размера и ниже) пара</t>
  </si>
  <si>
    <t>Поставить набойки из микропористой резины с выравниванием на мужскую или женскую обувь на все виды каблуков, пара.</t>
  </si>
  <si>
    <t>Поставить набойки пластмассовые из материала заказчика, пара</t>
  </si>
  <si>
    <t>Поставить набойки из полиуретана на все виды каблуков с выравниванием до  12 кв.см, пара</t>
  </si>
  <si>
    <t>Поставить набойки из полиуретана на все виды каблуков в женской обуви с выравниванием площадью свыше  12 кв.см, пара</t>
  </si>
  <si>
    <t>Поставить набойки из полиуретана на все виды каблуков в мужской  обуви с выравниванием площадью свыше  12 кв.см, пара</t>
  </si>
  <si>
    <t>Поставить набойки из металла на все женскую  обуви без замены втулок, пара</t>
  </si>
  <si>
    <t>Поставить заплату с заправкой под подошву в кожаной или текстильной обуви   4см, 1шт.</t>
  </si>
  <si>
    <t>Заменить замок застежки "молния" 1шт.</t>
  </si>
  <si>
    <t>Поставить стельки из мягких кожтоваров в обуви, пара</t>
  </si>
  <si>
    <t>Срезать каблуки, пара</t>
  </si>
  <si>
    <t>2. Средний ремонт обуви</t>
  </si>
  <si>
    <t>Поставить подметки профилактические, пара</t>
  </si>
  <si>
    <t>Переклеить полиуретановые подошвы, пара</t>
  </si>
  <si>
    <t>Переклеить полиуретановые подошвы (частично), 1шт.</t>
  </si>
  <si>
    <t>Отремонтировать  полиуретановые подошвы с постановкой подошвы из микропористой резины, пара</t>
  </si>
  <si>
    <t>Поставить подошвы на вяленную обувь, пара</t>
  </si>
  <si>
    <t>Заузить сапоги с выпариванием застежки "молния",пара</t>
  </si>
  <si>
    <t>Расширить сапоги за счет фигурных вставок, пара</t>
  </si>
  <si>
    <t>Укоротить голенище сапог, пара</t>
  </si>
  <si>
    <t>Поставить внутренний задник из мягкого кожтовара в утепленной обуви, пара</t>
  </si>
  <si>
    <t>Укрепить высокие и особо высокие каблуки шурупами с  применением металлических подпяточников, 1шт.</t>
  </si>
  <si>
    <t>Заменить застежку "молния",  1шт.</t>
  </si>
  <si>
    <t>3. Прочие виды ремонта и обновление обуви</t>
  </si>
  <si>
    <t>Обшить валенки, пара</t>
  </si>
  <si>
    <t>Замена подошвы</t>
  </si>
  <si>
    <t>Подкрасить каблук</t>
  </si>
  <si>
    <t xml:space="preserve">ПРЕЙСКУРАНТ  </t>
  </si>
  <si>
    <t>на платные услуги предоставляемые населению</t>
  </si>
  <si>
    <t xml:space="preserve">  по реставрации пухо-перовых изделий </t>
  </si>
  <si>
    <t xml:space="preserve">вводятся в действие с 01 октября 2025 г. </t>
  </si>
  <si>
    <t>№                  п/п.</t>
  </si>
  <si>
    <t>Цена    за 1 кг   без НДС, руб.</t>
  </si>
  <si>
    <t>Реставрация (чистка)  пухо-перовых изделий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</si>
</sst>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0.0%"/>
  </numFmts>
  <fonts count="57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ahoma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Baskerville Old Face"/>
      <family val="1"/>
    </font>
    <font>
      <sz val="11"/>
      <name val="Calibri"/>
      <family val="2"/>
      <scheme val="minor"/>
    </font>
    <font>
      <sz val="11"/>
      <color theme="1"/>
      <name val="Baskerville Old Face"/>
      <family val="1"/>
    </font>
    <font>
      <sz val="14"/>
      <color theme="1"/>
      <name val="Baskerville Old Face"/>
      <family val="1"/>
    </font>
    <font>
      <b/>
      <sz val="12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i/>
      <sz val="10"/>
      <color theme="1"/>
      <name val="Tahoma"/>
      <family val="2"/>
      <charset val="204"/>
    </font>
    <font>
      <i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Baskerville Old Face"/>
      <family val="1"/>
    </font>
    <font>
      <sz val="14"/>
      <name val="Baskerville Old Face"/>
      <family val="1"/>
    </font>
    <font>
      <i/>
      <sz val="14"/>
      <color theme="1"/>
      <name val="Baskerville Old Face"/>
      <family val="1"/>
    </font>
    <font>
      <sz val="14"/>
      <color rgb="FF0033CC"/>
      <name val="Baskerville Old Face"/>
      <family val="1"/>
    </font>
    <font>
      <b/>
      <i/>
      <sz val="14"/>
      <name val="Baskerville Old Face"/>
      <family val="1"/>
    </font>
    <font>
      <sz val="10"/>
      <name val="Baskerville Old Face"/>
      <family val="1"/>
    </font>
    <font>
      <sz val="10"/>
      <color rgb="FF0033CC"/>
      <name val="Baskerville Old Face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rgb="FF0033CC"/>
      <name val="Times New Roman"/>
      <family val="1"/>
      <charset val="204"/>
    </font>
    <font>
      <sz val="14"/>
      <color rgb="FF0033CC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33CC"/>
      <name val="Times New Roman"/>
      <family val="1"/>
      <charset val="204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8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</font>
    <font>
      <sz val="16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4"/>
      <name val="Arial"/>
      <family val="2"/>
      <charset val="204"/>
    </font>
    <font>
      <i/>
      <sz val="11"/>
      <name val="Arial Narrow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1FDB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29" fillId="0" borderId="0" applyFont="0" applyFill="0" applyBorder="0" applyAlignment="0" applyProtection="0"/>
    <xf numFmtId="0" fontId="51" fillId="0" borderId="0"/>
  </cellStyleXfs>
  <cellXfs count="28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Fill="1"/>
    <xf numFmtId="0" fontId="7" fillId="0" borderId="0" xfId="0" applyFont="1" applyFill="1"/>
    <xf numFmtId="0" fontId="2" fillId="0" borderId="0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9" fillId="0" borderId="0" xfId="0" applyFont="1" applyFill="1"/>
    <xf numFmtId="0" fontId="22" fillId="0" borderId="0" xfId="0" applyFont="1" applyFill="1"/>
    <xf numFmtId="0" fontId="9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5" fillId="4" borderId="1" xfId="0" applyFont="1" applyFill="1" applyBorder="1" applyAlignment="1">
      <alignment wrapText="1"/>
    </xf>
    <xf numFmtId="165" fontId="28" fillId="6" borderId="1" xfId="0" applyNumberFormat="1" applyFont="1" applyFill="1" applyBorder="1" applyAlignment="1">
      <alignment horizontal="center" vertical="center" wrapText="1"/>
    </xf>
    <xf numFmtId="166" fontId="28" fillId="5" borderId="1" xfId="0" applyNumberFormat="1" applyFont="1" applyFill="1" applyBorder="1" applyAlignment="1">
      <alignment horizontal="center" vertical="center" wrapText="1"/>
    </xf>
    <xf numFmtId="10" fontId="28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8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2" fontId="20" fillId="0" borderId="1" xfId="0" applyNumberFormat="1" applyFont="1" applyBorder="1" applyAlignment="1">
      <alignment vertical="center" wrapText="1"/>
    </xf>
    <xf numFmtId="0" fontId="25" fillId="4" borderId="3" xfId="0" applyFont="1" applyFill="1" applyBorder="1" applyAlignment="1">
      <alignment wrapText="1"/>
    </xf>
    <xf numFmtId="0" fontId="25" fillId="4" borderId="7" xfId="0" applyFont="1" applyFill="1" applyBorder="1" applyAlignment="1">
      <alignment wrapText="1"/>
    </xf>
    <xf numFmtId="0" fontId="0" fillId="0" borderId="1" xfId="0" applyBorder="1"/>
    <xf numFmtId="165" fontId="28" fillId="5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6" fillId="0" borderId="1" xfId="1" applyNumberFormat="1" applyFont="1" applyBorder="1" applyAlignment="1">
      <alignment horizontal="center" vertical="center" wrapText="1"/>
    </xf>
    <xf numFmtId="0" fontId="27" fillId="0" borderId="1" xfId="1" applyNumberFormat="1" applyFont="1" applyBorder="1" applyAlignment="1">
      <alignment horizontal="center" vertical="center" wrapText="1"/>
    </xf>
    <xf numFmtId="0" fontId="28" fillId="0" borderId="1" xfId="1" applyNumberFormat="1" applyFont="1" applyFill="1" applyBorder="1" applyAlignment="1">
      <alignment horizontal="center" vertical="center" wrapText="1"/>
    </xf>
    <xf numFmtId="0" fontId="28" fillId="0" borderId="1" xfId="1" applyNumberFormat="1" applyFont="1" applyBorder="1" applyAlignment="1">
      <alignment horizontal="center" vertical="center" wrapText="1"/>
    </xf>
    <xf numFmtId="0" fontId="28" fillId="5" borderId="1" xfId="1" applyNumberFormat="1" applyFont="1" applyFill="1" applyBorder="1" applyAlignment="1">
      <alignment horizontal="center" vertical="center" wrapText="1"/>
    </xf>
    <xf numFmtId="0" fontId="28" fillId="6" borderId="1" xfId="1" applyNumberFormat="1" applyFont="1" applyFill="1" applyBorder="1" applyAlignment="1">
      <alignment horizontal="center" vertical="center" wrapText="1"/>
    </xf>
    <xf numFmtId="0" fontId="28" fillId="7" borderId="1" xfId="1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25" fillId="3" borderId="7" xfId="0" applyFont="1" applyFill="1" applyBorder="1" applyAlignment="1">
      <alignment wrapText="1"/>
    </xf>
    <xf numFmtId="0" fontId="17" fillId="3" borderId="7" xfId="0" applyFont="1" applyFill="1" applyBorder="1" applyAlignment="1">
      <alignment wrapText="1"/>
    </xf>
    <xf numFmtId="0" fontId="17" fillId="3" borderId="3" xfId="0" applyFont="1" applyFill="1" applyBorder="1" applyAlignment="1">
      <alignment horizontal="left" wrapText="1"/>
    </xf>
    <xf numFmtId="0" fontId="17" fillId="3" borderId="7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0" fillId="3" borderId="1" xfId="0" applyFont="1" applyFill="1" applyBorder="1" applyAlignment="1">
      <alignment horizontal="left" vertical="center" wrapText="1"/>
    </xf>
    <xf numFmtId="2" fontId="20" fillId="3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/>
    </xf>
    <xf numFmtId="0" fontId="20" fillId="0" borderId="3" xfId="0" applyFont="1" applyBorder="1" applyAlignment="1">
      <alignment vertical="center" wrapText="1"/>
    </xf>
    <xf numFmtId="2" fontId="20" fillId="0" borderId="3" xfId="0" applyNumberFormat="1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20" fillId="0" borderId="0" xfId="0" applyFont="1"/>
    <xf numFmtId="0" fontId="20" fillId="0" borderId="0" xfId="0" applyFont="1" applyFill="1"/>
    <xf numFmtId="0" fontId="20" fillId="0" borderId="0" xfId="0" applyFont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2" fontId="20" fillId="0" borderId="0" xfId="0" applyNumberFormat="1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4" fillId="0" borderId="0" xfId="0" applyFont="1"/>
    <xf numFmtId="0" fontId="9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2" fillId="0" borderId="0" xfId="0" applyFont="1" applyFill="1"/>
    <xf numFmtId="0" fontId="34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2" fontId="37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20" fillId="0" borderId="1" xfId="0" applyFont="1" applyBorder="1"/>
    <xf numFmtId="2" fontId="20" fillId="0" borderId="1" xfId="0" applyNumberFormat="1" applyFont="1" applyBorder="1"/>
    <xf numFmtId="0" fontId="0" fillId="0" borderId="3" xfId="0" applyBorder="1"/>
    <xf numFmtId="0" fontId="17" fillId="3" borderId="7" xfId="0" applyFont="1" applyFill="1" applyBorder="1" applyAlignment="1">
      <alignment horizontal="left" wrapText="1"/>
    </xf>
    <xf numFmtId="10" fontId="28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Fill="1" applyBorder="1" applyAlignment="1">
      <alignment vertical="center" wrapText="1"/>
    </xf>
    <xf numFmtId="0" fontId="26" fillId="0" borderId="3" xfId="1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20" fillId="0" borderId="1" xfId="0" applyFont="1" applyBorder="1" applyAlignment="1">
      <alignment horizontal="right" vertical="center" wrapText="1"/>
    </xf>
    <xf numFmtId="0" fontId="35" fillId="0" borderId="0" xfId="0" applyFont="1"/>
    <xf numFmtId="0" fontId="34" fillId="0" borderId="1" xfId="0" applyFont="1" applyBorder="1"/>
    <xf numFmtId="0" fontId="36" fillId="0" borderId="1" xfId="1" applyNumberFormat="1" applyFont="1" applyFill="1" applyBorder="1" applyAlignment="1">
      <alignment horizontal="center" vertical="center" wrapText="1"/>
    </xf>
    <xf numFmtId="0" fontId="43" fillId="0" borderId="1" xfId="1" applyNumberFormat="1" applyFont="1" applyBorder="1" applyAlignment="1">
      <alignment horizontal="center" vertical="center" wrapText="1"/>
    </xf>
    <xf numFmtId="0" fontId="44" fillId="0" borderId="1" xfId="1" applyNumberFormat="1" applyFont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 applyAlignment="1">
      <alignment vertical="center" wrapText="1"/>
    </xf>
    <xf numFmtId="0" fontId="18" fillId="4" borderId="1" xfId="0" applyFont="1" applyFill="1" applyBorder="1" applyAlignment="1">
      <alignment wrapText="1"/>
    </xf>
    <xf numFmtId="0" fontId="45" fillId="0" borderId="0" xfId="0" applyFont="1"/>
    <xf numFmtId="0" fontId="41" fillId="0" borderId="0" xfId="0" applyFont="1"/>
    <xf numFmtId="0" fontId="46" fillId="0" borderId="0" xfId="0" applyFont="1"/>
    <xf numFmtId="0" fontId="20" fillId="0" borderId="0" xfId="0" applyFont="1" applyAlignment="1">
      <alignment horizontal="left" vertical="center" wrapText="1"/>
    </xf>
    <xf numFmtId="10" fontId="28" fillId="0" borderId="1" xfId="0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vertical="center" wrapText="1"/>
    </xf>
    <xf numFmtId="2" fontId="25" fillId="4" borderId="7" xfId="0" applyNumberFormat="1" applyFont="1" applyFill="1" applyBorder="1" applyAlignment="1">
      <alignment wrapText="1"/>
    </xf>
    <xf numFmtId="2" fontId="25" fillId="4" borderId="1" xfId="0" applyNumberFormat="1" applyFont="1" applyFill="1" applyBorder="1" applyAlignment="1">
      <alignment wrapText="1"/>
    </xf>
    <xf numFmtId="2" fontId="37" fillId="0" borderId="1" xfId="0" applyNumberFormat="1" applyFont="1" applyBorder="1"/>
    <xf numFmtId="0" fontId="28" fillId="0" borderId="3" xfId="1" applyNumberFormat="1" applyFont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2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 wrapText="1"/>
    </xf>
    <xf numFmtId="2" fontId="20" fillId="0" borderId="1" xfId="0" applyNumberFormat="1" applyFont="1" applyFill="1" applyBorder="1" applyAlignment="1">
      <alignment horizontal="right" vertical="center" wrapText="1"/>
    </xf>
    <xf numFmtId="2" fontId="20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wrapText="1"/>
    </xf>
    <xf numFmtId="0" fontId="20" fillId="0" borderId="0" xfId="0" applyFont="1" applyFill="1" applyAlignment="1">
      <alignment horizontal="center"/>
    </xf>
    <xf numFmtId="0" fontId="33" fillId="0" borderId="0" xfId="0" applyFont="1" applyFill="1" applyBorder="1" applyAlignment="1">
      <alignment horizont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50" fillId="0" borderId="0" xfId="0" applyFont="1" applyFill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right" wrapText="1"/>
    </xf>
    <xf numFmtId="0" fontId="12" fillId="0" borderId="11" xfId="0" applyFont="1" applyFill="1" applyBorder="1" applyAlignment="1">
      <alignment horizontal="right" wrapText="1"/>
    </xf>
    <xf numFmtId="0" fontId="19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2" fontId="20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39" fillId="0" borderId="0" xfId="0" applyFont="1" applyFill="1" applyAlignment="1">
      <alignment horizontal="left" wrapText="1"/>
    </xf>
    <xf numFmtId="0" fontId="39" fillId="0" borderId="9" xfId="0" applyFont="1" applyFill="1" applyBorder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wrapText="1"/>
    </xf>
    <xf numFmtId="2" fontId="37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32" fillId="0" borderId="6" xfId="0" applyFont="1" applyBorder="1" applyAlignment="1">
      <alignment horizontal="right" wrapText="1"/>
    </xf>
    <xf numFmtId="0" fontId="40" fillId="0" borderId="0" xfId="0" applyFont="1" applyAlignment="1">
      <alignment horizontal="left" vertical="center" wrapText="1"/>
    </xf>
    <xf numFmtId="165" fontId="28" fillId="7" borderId="1" xfId="0" applyNumberFormat="1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left" wrapText="1"/>
    </xf>
    <xf numFmtId="0" fontId="25" fillId="4" borderId="7" xfId="0" applyFont="1" applyFill="1" applyBorder="1" applyAlignment="1">
      <alignment horizontal="left" wrapText="1"/>
    </xf>
    <xf numFmtId="0" fontId="25" fillId="4" borderId="4" xfId="0" applyFont="1" applyFill="1" applyBorder="1" applyAlignment="1">
      <alignment horizontal="left" wrapText="1"/>
    </xf>
    <xf numFmtId="0" fontId="27" fillId="0" borderId="1" xfId="0" applyFont="1" applyBorder="1" applyAlignment="1">
      <alignment horizontal="center" vertical="center" wrapText="1"/>
    </xf>
    <xf numFmtId="165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28" fillId="0" borderId="1" xfId="0" applyNumberFormat="1" applyFont="1" applyBorder="1" applyAlignment="1">
      <alignment horizontal="center" vertical="center" wrapText="1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left" wrapText="1"/>
    </xf>
    <xf numFmtId="165" fontId="28" fillId="0" borderId="2" xfId="0" applyNumberFormat="1" applyFont="1" applyBorder="1" applyAlignment="1">
      <alignment horizontal="center" vertical="center" wrapText="1"/>
    </xf>
    <xf numFmtId="165" fontId="28" fillId="0" borderId="5" xfId="0" applyNumberFormat="1" applyFont="1" applyBorder="1" applyAlignment="1">
      <alignment horizontal="center" vertical="center" wrapText="1"/>
    </xf>
    <xf numFmtId="9" fontId="28" fillId="0" borderId="1" xfId="0" applyNumberFormat="1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wrapText="1"/>
    </xf>
    <xf numFmtId="0" fontId="48" fillId="2" borderId="0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wrapText="1"/>
    </xf>
    <xf numFmtId="0" fontId="41" fillId="0" borderId="0" xfId="0" applyFont="1" applyFill="1" applyAlignment="1">
      <alignment horizontal="center"/>
    </xf>
    <xf numFmtId="165" fontId="28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20" fillId="4" borderId="7" xfId="0" applyNumberFormat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wrapText="1"/>
    </xf>
    <xf numFmtId="2" fontId="18" fillId="4" borderId="1" xfId="0" applyNumberFormat="1" applyFont="1" applyFill="1" applyBorder="1" applyAlignment="1">
      <alignment horizontal="center" wrapText="1"/>
    </xf>
    <xf numFmtId="2" fontId="25" fillId="4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25" fillId="4" borderId="1" xfId="0" applyFont="1" applyFill="1" applyBorder="1" applyAlignment="1">
      <alignment horizontal="center" wrapText="1"/>
    </xf>
    <xf numFmtId="2" fontId="25" fillId="4" borderId="1" xfId="0" applyNumberFormat="1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5" fillId="3" borderId="1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7" fillId="3" borderId="7" xfId="0" applyFont="1" applyFill="1" applyBorder="1" applyAlignment="1">
      <alignment horizontal="left" wrapText="1"/>
    </xf>
    <xf numFmtId="0" fontId="49" fillId="2" borderId="10" xfId="0" applyFont="1" applyFill="1" applyBorder="1" applyAlignment="1">
      <alignment horizontal="center" wrapText="1"/>
    </xf>
    <xf numFmtId="0" fontId="45" fillId="0" borderId="6" xfId="0" applyFont="1" applyBorder="1"/>
    <xf numFmtId="0" fontId="25" fillId="3" borderId="3" xfId="0" applyFont="1" applyFill="1" applyBorder="1" applyAlignment="1">
      <alignment horizontal="left" wrapText="1"/>
    </xf>
    <xf numFmtId="0" fontId="25" fillId="3" borderId="7" xfId="0" applyFont="1" applyFill="1" applyBorder="1" applyAlignment="1">
      <alignment horizontal="left" wrapText="1"/>
    </xf>
    <xf numFmtId="0" fontId="35" fillId="0" borderId="0" xfId="0" applyFont="1" applyAlignment="1">
      <alignment horizontal="right" vertical="center" wrapText="1"/>
    </xf>
    <xf numFmtId="0" fontId="49" fillId="2" borderId="10" xfId="0" applyFont="1" applyFill="1" applyBorder="1" applyAlignment="1">
      <alignment horizontal="left" wrapText="1"/>
    </xf>
    <xf numFmtId="0" fontId="49" fillId="2" borderId="6" xfId="0" applyFont="1" applyFill="1" applyBorder="1" applyAlignment="1">
      <alignment horizontal="left" wrapText="1"/>
    </xf>
    <xf numFmtId="0" fontId="42" fillId="0" borderId="0" xfId="0" applyFont="1" applyFill="1" applyAlignment="1">
      <alignment horizontal="center"/>
    </xf>
    <xf numFmtId="0" fontId="49" fillId="2" borderId="8" xfId="0" applyFont="1" applyFill="1" applyBorder="1" applyAlignment="1">
      <alignment horizontal="center" wrapText="1"/>
    </xf>
    <xf numFmtId="0" fontId="49" fillId="2" borderId="0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33" fillId="2" borderId="10" xfId="0" applyFont="1" applyFill="1" applyBorder="1" applyAlignment="1">
      <alignment horizontal="center" wrapText="1"/>
    </xf>
    <xf numFmtId="0" fontId="33" fillId="2" borderId="6" xfId="0" applyFont="1" applyFill="1" applyBorder="1" applyAlignment="1">
      <alignment horizontal="center" wrapText="1"/>
    </xf>
    <xf numFmtId="0" fontId="15" fillId="0" borderId="0" xfId="2" applyFont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left"/>
    </xf>
    <xf numFmtId="0" fontId="52" fillId="0" borderId="0" xfId="2" applyFont="1" applyFill="1" applyAlignment="1">
      <alignment horizontal="center"/>
    </xf>
    <xf numFmtId="0" fontId="5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2" fillId="0" borderId="0" xfId="2" applyFont="1"/>
    <xf numFmtId="0" fontId="33" fillId="0" borderId="6" xfId="2" applyFont="1" applyBorder="1" applyAlignment="1">
      <alignment horizontal="right"/>
    </xf>
    <xf numFmtId="0" fontId="15" fillId="0" borderId="1" xfId="2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53" fillId="0" borderId="0" xfId="2" applyFont="1" applyAlignment="1">
      <alignment horizontal="center"/>
    </xf>
    <xf numFmtId="0" fontId="54" fillId="10" borderId="3" xfId="2" applyFont="1" applyFill="1" applyBorder="1" applyAlignment="1">
      <alignment horizontal="left" vertical="center"/>
    </xf>
    <xf numFmtId="0" fontId="54" fillId="10" borderId="7" xfId="2" applyFont="1" applyFill="1" applyBorder="1" applyAlignment="1">
      <alignment horizontal="left" vertical="center"/>
    </xf>
    <xf numFmtId="0" fontId="54" fillId="10" borderId="4" xfId="2" applyFont="1" applyFill="1" applyBorder="1" applyAlignment="1">
      <alignment horizontal="left" vertical="center"/>
    </xf>
    <xf numFmtId="0" fontId="53" fillId="0" borderId="0" xfId="2" applyFont="1"/>
    <xf numFmtId="0" fontId="15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 wrapText="1"/>
    </xf>
    <xf numFmtId="2" fontId="15" fillId="0" borderId="1" xfId="2" applyNumberFormat="1" applyFont="1" applyBorder="1" applyAlignment="1">
      <alignment horizontal="center" vertical="center" wrapText="1"/>
    </xf>
    <xf numFmtId="0" fontId="55" fillId="0" borderId="1" xfId="2" applyFont="1" applyBorder="1"/>
    <xf numFmtId="2" fontId="55" fillId="0" borderId="1" xfId="2" applyNumberFormat="1" applyFont="1" applyBorder="1"/>
    <xf numFmtId="0" fontId="55" fillId="0" borderId="0" xfId="2" applyFont="1"/>
    <xf numFmtId="0" fontId="15" fillId="0" borderId="1" xfId="2" applyFont="1" applyFill="1" applyBorder="1" applyAlignment="1">
      <alignment horizontal="left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54" fillId="10" borderId="3" xfId="2" applyFont="1" applyFill="1" applyBorder="1" applyAlignment="1">
      <alignment vertical="center"/>
    </xf>
    <xf numFmtId="0" fontId="54" fillId="10" borderId="7" xfId="2" applyFont="1" applyFill="1" applyBorder="1" applyAlignment="1">
      <alignment vertical="center"/>
    </xf>
    <xf numFmtId="0" fontId="54" fillId="10" borderId="4" xfId="2" applyFont="1" applyFill="1" applyBorder="1" applyAlignment="1">
      <alignment vertical="center"/>
    </xf>
    <xf numFmtId="0" fontId="53" fillId="0" borderId="1" xfId="2" applyFont="1" applyBorder="1"/>
    <xf numFmtId="0" fontId="15" fillId="11" borderId="1" xfId="2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 wrapText="1"/>
    </xf>
    <xf numFmtId="0" fontId="55" fillId="0" borderId="0" xfId="2" applyFont="1" applyAlignment="1">
      <alignment horizontal="center"/>
    </xf>
    <xf numFmtId="0" fontId="55" fillId="0" borderId="0" xfId="2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6" fillId="0" borderId="6" xfId="0" applyFont="1" applyBorder="1" applyAlignment="1">
      <alignment horizontal="right"/>
    </xf>
    <xf numFmtId="0" fontId="36" fillId="0" borderId="1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colors>
    <mruColors>
      <color rgb="FFCCFFCC"/>
      <color rgb="FF0033CC"/>
      <color rgb="FF0000CC"/>
      <color rgb="FFCCFF66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9;&#1082;&#1086;&#1085;&#1086;&#1084;&#1080;&#1089;&#1090;\&#1050;&#1041;&#1054;\2025\&#1056;&#1077;&#1084;&#1086;&#1085;&#1090;%20&#1086;&#1073;&#1091;&#1074;&#1080;\&#1056;&#1077;&#1084;&#1086;&#1085;&#1090;%20&#1086;&#1073;&#1091;&#1074;&#1080;%2015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9;&#1082;&#1086;&#1085;&#1086;&#1084;&#1080;&#1089;&#1090;\&#1050;&#1041;&#1054;\2025\&#1055;&#1091;&#1093;-&#1087;&#1077;&#1088;&#1086;\&#1063;&#1080;&#1089;&#1090;&#1082;&#1072;%20&#1087;&#1091;&#1093;&#1086;-&#1087;&#1077;&#1088;&#1086;&#1074;&#1099;&#1093;%20&#1080;&#1079;&#1076;&#1077;&#1083;&#1080;&#1081;%2010.05.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юль 2025 "/>
      <sheetName val="нормы расходы материала"/>
      <sheetName val="Прейскурант"/>
      <sheetName val="Лист1"/>
      <sheetName val="расход клей,нитки "/>
    </sheetNames>
    <sheetDataSet>
      <sheetData sheetId="0">
        <row r="14">
          <cell r="AN14">
            <v>2.0992461039514656</v>
          </cell>
        </row>
        <row r="15">
          <cell r="AN15">
            <v>16.404207587213872</v>
          </cell>
        </row>
        <row r="16">
          <cell r="AN16">
            <v>3.0926190377389502</v>
          </cell>
        </row>
        <row r="17">
          <cell r="AN17">
            <v>2.1953020426601224</v>
          </cell>
        </row>
        <row r="18">
          <cell r="AN18">
            <v>1.6812574019704611</v>
          </cell>
        </row>
        <row r="19">
          <cell r="AN19">
            <v>2.9169603746657571</v>
          </cell>
        </row>
        <row r="20">
          <cell r="AN20">
            <v>3.7742197617523288</v>
          </cell>
        </row>
        <row r="21">
          <cell r="AN21">
            <v>6.717508151301975</v>
          </cell>
        </row>
        <row r="22">
          <cell r="AN22">
            <v>5.436104220795273</v>
          </cell>
        </row>
        <row r="23">
          <cell r="AN23">
            <v>5.5924075061576897</v>
          </cell>
        </row>
        <row r="24">
          <cell r="AN24">
            <v>4.8044101488389002</v>
          </cell>
        </row>
        <row r="25">
          <cell r="AN25">
            <v>5.3823444850633937</v>
          </cell>
        </row>
        <row r="26">
          <cell r="AN26">
            <v>10.986744399401953</v>
          </cell>
        </row>
        <row r="27">
          <cell r="AN27">
            <v>3.1987339751583725</v>
          </cell>
        </row>
        <row r="28">
          <cell r="AN28">
            <v>11.151834346548329</v>
          </cell>
        </row>
        <row r="29">
          <cell r="AN29">
            <v>11.365082399401953</v>
          </cell>
        </row>
        <row r="30">
          <cell r="AN30">
            <v>11.365082399401953</v>
          </cell>
        </row>
        <row r="31">
          <cell r="AN31">
            <v>9.1388671686489431</v>
          </cell>
        </row>
        <row r="32">
          <cell r="AN32">
            <v>8.5439667369107006</v>
          </cell>
        </row>
        <row r="33">
          <cell r="AN33">
            <v>2.4017582456369007</v>
          </cell>
        </row>
        <row r="34">
          <cell r="AN34">
            <v>6.1998942927516465</v>
          </cell>
        </row>
        <row r="35">
          <cell r="AN35">
            <v>3.6132984044335372</v>
          </cell>
        </row>
        <row r="37">
          <cell r="AN37">
            <v>8.3527088808234478</v>
          </cell>
        </row>
        <row r="38">
          <cell r="AN38">
            <v>22.986675754152234</v>
          </cell>
        </row>
        <row r="39">
          <cell r="AN39">
            <v>14.176953659922741</v>
          </cell>
        </row>
        <row r="40">
          <cell r="AN40">
            <v>24.726210257846851</v>
          </cell>
        </row>
        <row r="41">
          <cell r="AN41">
            <v>46.735431699331961</v>
          </cell>
        </row>
        <row r="42">
          <cell r="AN42">
            <v>30.668082309887751</v>
          </cell>
        </row>
        <row r="43">
          <cell r="AN43">
            <v>49.163628190605763</v>
          </cell>
        </row>
        <row r="44">
          <cell r="AN44">
            <v>14.532633089197908</v>
          </cell>
        </row>
        <row r="45">
          <cell r="AN45">
            <v>6.9669200222731185</v>
          </cell>
        </row>
        <row r="46">
          <cell r="AN46">
            <v>12.570348057202814</v>
          </cell>
        </row>
        <row r="47">
          <cell r="AN47">
            <v>14.892061461400591</v>
          </cell>
        </row>
        <row r="49">
          <cell r="AN49">
            <v>18.465487466326742</v>
          </cell>
        </row>
        <row r="50">
          <cell r="AN50">
            <v>42.435487466326741</v>
          </cell>
        </row>
        <row r="51">
          <cell r="AN51">
            <v>1.9359735731879117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ейскурант"/>
      <sheetName val="Расчет"/>
      <sheetName val="Расчет с1.12.2021"/>
      <sheetName val="Прайс с  1.12.2021"/>
      <sheetName val="расчет 03"/>
      <sheetName val="Прайс  с 10.05.2023"/>
      <sheetName val="расчет сентябрь 25 (2)"/>
      <sheetName val="Прайс  с 23.09.25)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C29">
            <v>4.83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H7" sqref="H7"/>
    </sheetView>
  </sheetViews>
  <sheetFormatPr defaultRowHeight="15"/>
  <cols>
    <col min="1" max="1" width="9.140625" customWidth="1"/>
    <col min="2" max="2" width="26.5703125" customWidth="1"/>
    <col min="3" max="3" width="15.5703125" customWidth="1"/>
    <col min="4" max="4" width="16" customWidth="1"/>
  </cols>
  <sheetData>
    <row r="1" spans="1:5" ht="18.75">
      <c r="A1" s="270"/>
      <c r="B1" s="271"/>
      <c r="C1" s="271"/>
      <c r="D1" s="271"/>
      <c r="E1" s="271"/>
    </row>
    <row r="2" spans="1:5" ht="18.75">
      <c r="A2" s="272" t="s">
        <v>187</v>
      </c>
      <c r="B2" s="272"/>
      <c r="C2" s="272"/>
      <c r="D2" s="272"/>
      <c r="E2" s="272"/>
    </row>
    <row r="3" spans="1:5" ht="18.75">
      <c r="A3" s="273" t="s">
        <v>188</v>
      </c>
      <c r="B3" s="273"/>
      <c r="C3" s="273"/>
      <c r="D3" s="273"/>
      <c r="E3" s="273"/>
    </row>
    <row r="4" spans="1:5" ht="18.75">
      <c r="A4" s="273" t="s">
        <v>189</v>
      </c>
      <c r="B4" s="273"/>
      <c r="C4" s="273"/>
      <c r="D4" s="273"/>
      <c r="E4" s="273"/>
    </row>
    <row r="5" spans="1:5" ht="18.75">
      <c r="A5" s="270"/>
      <c r="B5" s="270"/>
      <c r="C5" s="270"/>
      <c r="D5" s="270"/>
      <c r="E5" s="270"/>
    </row>
    <row r="6" spans="1:5" ht="18.75">
      <c r="A6" s="270"/>
      <c r="B6" s="274" t="s">
        <v>190</v>
      </c>
      <c r="C6" s="274"/>
      <c r="D6" s="274"/>
      <c r="E6" s="274"/>
    </row>
    <row r="7" spans="1:5" ht="28.5">
      <c r="A7" s="275" t="s">
        <v>191</v>
      </c>
      <c r="B7" s="275"/>
      <c r="C7" s="276" t="s">
        <v>192</v>
      </c>
      <c r="D7" s="277"/>
      <c r="E7" s="278"/>
    </row>
    <row r="8" spans="1:5" ht="42" customHeight="1">
      <c r="A8" s="279">
        <v>1</v>
      </c>
      <c r="B8" s="280" t="s">
        <v>193</v>
      </c>
      <c r="C8" s="281">
        <f>'[2]расчет сентябрь 25 (2)'!C29</f>
        <v>4.83</v>
      </c>
      <c r="D8" s="282"/>
      <c r="E8" s="283"/>
    </row>
    <row r="11" spans="1:5" ht="18.75">
      <c r="A11" s="63"/>
      <c r="B11" s="63"/>
      <c r="C11" s="63"/>
      <c r="D11" s="63"/>
      <c r="E11" s="63"/>
    </row>
  </sheetData>
  <mergeCells count="6">
    <mergeCell ref="A4:E4"/>
    <mergeCell ref="B6:E6"/>
    <mergeCell ref="C7:E7"/>
    <mergeCell ref="C8:E8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87"/>
  <sheetViews>
    <sheetView view="pageBreakPreview" zoomScale="64" zoomScaleNormal="63" zoomScaleSheetLayoutView="64" workbookViewId="0">
      <selection activeCell="AT50" sqref="AQ1:AT1048576"/>
    </sheetView>
  </sheetViews>
  <sheetFormatPr defaultRowHeight="15"/>
  <cols>
    <col min="2" max="2" width="35.85546875" customWidth="1"/>
    <col min="3" max="3" width="9.140625" hidden="1" customWidth="1"/>
    <col min="6" max="6" width="0" hidden="1" customWidth="1"/>
    <col min="9" max="9" width="10.28515625" bestFit="1" customWidth="1"/>
    <col min="10" max="10" width="8.85546875" customWidth="1"/>
    <col min="11" max="11" width="9.28515625" customWidth="1"/>
    <col min="12" max="12" width="10" customWidth="1"/>
    <col min="16" max="16" width="9.28515625" bestFit="1" customWidth="1"/>
    <col min="17" max="17" width="9" customWidth="1"/>
    <col min="18" max="18" width="9.28515625" hidden="1" customWidth="1"/>
    <col min="19" max="19" width="12.28515625" hidden="1" customWidth="1"/>
    <col min="20" max="20" width="9.140625" customWidth="1"/>
    <col min="21" max="21" width="8" customWidth="1"/>
    <col min="22" max="22" width="9.28515625" customWidth="1"/>
    <col min="23" max="23" width="9.5703125" customWidth="1"/>
    <col min="24" max="24" width="10" customWidth="1"/>
    <col min="25" max="25" width="8.7109375" customWidth="1"/>
    <col min="26" max="26" width="7.85546875" customWidth="1"/>
    <col min="27" max="27" width="7" customWidth="1"/>
    <col min="28" max="28" width="10.28515625" customWidth="1"/>
    <col min="29" max="29" width="9.140625" customWidth="1"/>
    <col min="30" max="31" width="9.140625" hidden="1" customWidth="1"/>
    <col min="32" max="32" width="10.85546875" customWidth="1"/>
    <col min="33" max="33" width="9.5703125" customWidth="1"/>
    <col min="34" max="34" width="10.28515625" customWidth="1"/>
    <col min="35" max="35" width="10.42578125" customWidth="1"/>
    <col min="36" max="36" width="11.28515625" customWidth="1"/>
    <col min="37" max="37" width="11.85546875" customWidth="1"/>
    <col min="38" max="39" width="9.7109375" customWidth="1"/>
    <col min="40" max="40" width="10" customWidth="1"/>
    <col min="41" max="41" width="13.42578125" customWidth="1"/>
    <col min="42" max="42" width="10.85546875" customWidth="1"/>
    <col min="43" max="43" width="14.42578125" bestFit="1" customWidth="1"/>
    <col min="44" max="45" width="9.28515625" customWidth="1"/>
  </cols>
  <sheetData>
    <row r="1" spans="1:45" ht="32.2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182" t="s">
        <v>1</v>
      </c>
      <c r="AJ1" s="182"/>
      <c r="AK1" s="182"/>
      <c r="AL1" s="182"/>
      <c r="AM1" s="182"/>
      <c r="AN1" s="182"/>
      <c r="AO1" s="182"/>
      <c r="AP1" s="182"/>
      <c r="AQ1" s="182"/>
    </row>
    <row r="2" spans="1:45" ht="27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182" t="s">
        <v>2</v>
      </c>
      <c r="AJ2" s="182"/>
      <c r="AK2" s="182"/>
      <c r="AL2" s="182"/>
      <c r="AM2" s="182"/>
      <c r="AN2" s="182"/>
      <c r="AO2" s="182"/>
      <c r="AP2" s="182"/>
      <c r="AQ2" s="182"/>
    </row>
    <row r="3" spans="1:45" ht="25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182" t="s">
        <v>130</v>
      </c>
      <c r="AJ3" s="182"/>
      <c r="AK3" s="182"/>
      <c r="AL3" s="182"/>
      <c r="AM3" s="182"/>
      <c r="AN3" s="182"/>
      <c r="AO3" s="182"/>
      <c r="AP3" s="182"/>
      <c r="AQ3" s="182"/>
    </row>
    <row r="4" spans="1:45" ht="27.75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182" t="s">
        <v>139</v>
      </c>
      <c r="AJ4" s="182"/>
      <c r="AK4" s="182"/>
      <c r="AL4" s="182"/>
      <c r="AM4" s="182"/>
      <c r="AN4" s="182"/>
      <c r="AO4" s="182"/>
      <c r="AP4" s="182"/>
      <c r="AQ4" s="182"/>
    </row>
    <row r="5" spans="1:45" ht="2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81"/>
      <c r="U5" s="82"/>
      <c r="V5" s="82"/>
      <c r="W5" s="82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99"/>
      <c r="AM5" s="99"/>
      <c r="AN5" s="99"/>
      <c r="AO5" s="99"/>
      <c r="AP5" s="74"/>
      <c r="AQ5" s="74"/>
    </row>
    <row r="6" spans="1:45" ht="15.7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81"/>
      <c r="U6" s="82"/>
      <c r="V6" s="82"/>
      <c r="W6" s="82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</row>
    <row r="7" spans="1:45" ht="27.75">
      <c r="A7" s="226" t="s">
        <v>124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</row>
    <row r="8" spans="1:45" ht="27.75">
      <c r="A8" s="226" t="s">
        <v>125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</row>
    <row r="9" spans="1:45">
      <c r="A9" s="74" t="s">
        <v>94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</row>
    <row r="10" spans="1:4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</row>
    <row r="11" spans="1:45" ht="23.25">
      <c r="A11" s="227" t="s">
        <v>97</v>
      </c>
      <c r="B11" s="228"/>
      <c r="C11" s="228"/>
      <c r="D11" s="228"/>
      <c r="E11" s="228"/>
      <c r="F11" s="228"/>
      <c r="G11" s="228"/>
      <c r="H11" s="228"/>
      <c r="I11" s="228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</row>
    <row r="12" spans="1:45" ht="20.25">
      <c r="A12" s="229" t="s">
        <v>50</v>
      </c>
      <c r="B12" s="229" t="s">
        <v>56</v>
      </c>
      <c r="C12" s="100"/>
      <c r="D12" s="215" t="s">
        <v>67</v>
      </c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</row>
    <row r="13" spans="1:45" ht="51" customHeight="1">
      <c r="A13" s="229"/>
      <c r="B13" s="229"/>
      <c r="C13" s="230" t="s">
        <v>68</v>
      </c>
      <c r="D13" s="231" t="s">
        <v>69</v>
      </c>
      <c r="E13" s="231" t="s">
        <v>70</v>
      </c>
      <c r="F13" s="231" t="s">
        <v>71</v>
      </c>
      <c r="G13" s="188" t="s">
        <v>72</v>
      </c>
      <c r="H13" s="188" t="s">
        <v>73</v>
      </c>
      <c r="I13" s="188" t="s">
        <v>74</v>
      </c>
      <c r="J13" s="189" t="s">
        <v>120</v>
      </c>
      <c r="K13" s="189" t="s">
        <v>75</v>
      </c>
      <c r="L13" s="189"/>
      <c r="M13" s="189" t="s">
        <v>76</v>
      </c>
      <c r="N13" s="189"/>
      <c r="O13" s="189" t="s">
        <v>77</v>
      </c>
      <c r="P13" s="189" t="s">
        <v>78</v>
      </c>
      <c r="Q13" s="189"/>
      <c r="R13" s="189" t="s">
        <v>79</v>
      </c>
      <c r="S13" s="189"/>
      <c r="T13" s="189" t="s">
        <v>80</v>
      </c>
      <c r="U13" s="189"/>
      <c r="V13" s="189" t="s">
        <v>81</v>
      </c>
      <c r="W13" s="189"/>
      <c r="X13" s="40" t="s">
        <v>82</v>
      </c>
      <c r="Y13" s="189" t="s">
        <v>83</v>
      </c>
      <c r="Z13" s="189"/>
      <c r="AA13" s="189" t="s">
        <v>84</v>
      </c>
      <c r="AB13" s="189"/>
      <c r="AC13" s="27" t="s">
        <v>85</v>
      </c>
      <c r="AD13" s="189" t="s">
        <v>86</v>
      </c>
      <c r="AE13" s="189"/>
      <c r="AF13" s="189" t="s">
        <v>128</v>
      </c>
      <c r="AG13" s="189"/>
      <c r="AH13" s="189" t="s">
        <v>121</v>
      </c>
      <c r="AI13" s="189" t="s">
        <v>118</v>
      </c>
      <c r="AJ13" s="189" t="s">
        <v>88</v>
      </c>
      <c r="AK13" s="194" t="s">
        <v>137</v>
      </c>
      <c r="AL13" s="189" t="s">
        <v>89</v>
      </c>
      <c r="AM13" s="189" t="s">
        <v>90</v>
      </c>
      <c r="AN13" s="189"/>
      <c r="AO13" s="183" t="s">
        <v>91</v>
      </c>
      <c r="AP13" s="232" t="s">
        <v>99</v>
      </c>
      <c r="AQ13" s="206" t="s">
        <v>91</v>
      </c>
      <c r="AR13" s="204" t="s">
        <v>126</v>
      </c>
      <c r="AS13" s="204" t="s">
        <v>117</v>
      </c>
    </row>
    <row r="14" spans="1:45">
      <c r="A14" s="229"/>
      <c r="B14" s="229"/>
      <c r="C14" s="230"/>
      <c r="D14" s="231"/>
      <c r="E14" s="231"/>
      <c r="F14" s="231"/>
      <c r="G14" s="188"/>
      <c r="H14" s="188"/>
      <c r="I14" s="188"/>
      <c r="J14" s="189"/>
      <c r="K14" s="197">
        <v>0.5</v>
      </c>
      <c r="L14" s="197"/>
      <c r="M14" s="197">
        <v>0.5</v>
      </c>
      <c r="N14" s="197"/>
      <c r="O14" s="189"/>
      <c r="P14" s="191">
        <v>0.1333</v>
      </c>
      <c r="Q14" s="191"/>
      <c r="R14" s="191">
        <v>5.2699999999999997E-2</v>
      </c>
      <c r="S14" s="191"/>
      <c r="T14" s="197">
        <v>0.4</v>
      </c>
      <c r="U14" s="197"/>
      <c r="V14" s="191">
        <v>0.14560000000000001</v>
      </c>
      <c r="W14" s="191"/>
      <c r="X14" s="28"/>
      <c r="Y14" s="196">
        <v>0.34</v>
      </c>
      <c r="Z14" s="196"/>
      <c r="AA14" s="191">
        <v>3.7000000000000002E-3</v>
      </c>
      <c r="AB14" s="191"/>
      <c r="AC14" s="29"/>
      <c r="AD14" s="191"/>
      <c r="AE14" s="191"/>
      <c r="AF14" s="191">
        <v>1.0192000000000001</v>
      </c>
      <c r="AG14" s="191"/>
      <c r="AH14" s="189"/>
      <c r="AI14" s="189"/>
      <c r="AJ14" s="189"/>
      <c r="AK14" s="195"/>
      <c r="AL14" s="189"/>
      <c r="AM14" s="111" t="s">
        <v>92</v>
      </c>
      <c r="AN14" s="111" t="s">
        <v>93</v>
      </c>
      <c r="AO14" s="183"/>
      <c r="AP14" s="232"/>
      <c r="AQ14" s="206"/>
      <c r="AR14" s="204"/>
      <c r="AS14" s="204"/>
    </row>
    <row r="15" spans="1:45">
      <c r="A15" s="101">
        <v>1</v>
      </c>
      <c r="B15" s="101">
        <v>2</v>
      </c>
      <c r="C15" s="102"/>
      <c r="D15" s="103">
        <v>3</v>
      </c>
      <c r="E15" s="103">
        <v>4</v>
      </c>
      <c r="F15" s="103">
        <v>5</v>
      </c>
      <c r="G15" s="44">
        <v>5</v>
      </c>
      <c r="H15" s="44">
        <v>6</v>
      </c>
      <c r="I15" s="44">
        <v>7</v>
      </c>
      <c r="J15" s="45">
        <v>8</v>
      </c>
      <c r="K15" s="45">
        <v>9</v>
      </c>
      <c r="L15" s="45">
        <v>10</v>
      </c>
      <c r="M15" s="45">
        <v>11</v>
      </c>
      <c r="N15" s="45">
        <v>12</v>
      </c>
      <c r="O15" s="45">
        <v>13</v>
      </c>
      <c r="P15" s="45">
        <v>14</v>
      </c>
      <c r="Q15" s="45">
        <v>15</v>
      </c>
      <c r="R15" s="45">
        <v>15</v>
      </c>
      <c r="S15" s="45">
        <v>16</v>
      </c>
      <c r="T15" s="45">
        <v>16</v>
      </c>
      <c r="U15" s="45">
        <v>17</v>
      </c>
      <c r="V15" s="45">
        <v>18</v>
      </c>
      <c r="W15" s="45">
        <v>19</v>
      </c>
      <c r="X15" s="46">
        <v>20</v>
      </c>
      <c r="Y15" s="45">
        <v>21</v>
      </c>
      <c r="Z15" s="45">
        <v>22</v>
      </c>
      <c r="AA15" s="45">
        <v>23</v>
      </c>
      <c r="AB15" s="45">
        <v>24</v>
      </c>
      <c r="AC15" s="47">
        <v>25</v>
      </c>
      <c r="AD15" s="45"/>
      <c r="AE15" s="45"/>
      <c r="AF15" s="45">
        <v>26</v>
      </c>
      <c r="AG15" s="45">
        <v>27</v>
      </c>
      <c r="AH15" s="45">
        <v>28</v>
      </c>
      <c r="AI15" s="45">
        <v>29</v>
      </c>
      <c r="AJ15" s="45">
        <v>30</v>
      </c>
      <c r="AK15" s="45">
        <v>31</v>
      </c>
      <c r="AL15" s="45">
        <v>32</v>
      </c>
      <c r="AM15" s="45">
        <v>33</v>
      </c>
      <c r="AN15" s="45">
        <v>34</v>
      </c>
      <c r="AO15" s="48">
        <v>35</v>
      </c>
      <c r="AP15" s="44">
        <v>36</v>
      </c>
      <c r="AQ15" s="44">
        <v>37</v>
      </c>
      <c r="AR15" s="204"/>
      <c r="AS15" s="204"/>
    </row>
    <row r="16" spans="1:45" ht="19.5">
      <c r="A16" s="155" t="s">
        <v>5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</row>
    <row r="17" spans="1:45" ht="18.75">
      <c r="A17" s="67">
        <v>1</v>
      </c>
      <c r="B17" s="11" t="s">
        <v>45</v>
      </c>
      <c r="C17" s="30"/>
      <c r="D17" s="129">
        <v>30</v>
      </c>
      <c r="E17" s="98">
        <f>D17*0.0167</f>
        <v>0.501</v>
      </c>
      <c r="F17" s="98"/>
      <c r="G17" s="98">
        <v>4</v>
      </c>
      <c r="H17" s="98">
        <v>1.57</v>
      </c>
      <c r="I17" s="130">
        <v>223.1</v>
      </c>
      <c r="J17" s="131">
        <f>I17/167.25</f>
        <v>1.333931240657698</v>
      </c>
      <c r="K17" s="130">
        <v>50</v>
      </c>
      <c r="L17" s="131">
        <f>J17*K17%</f>
        <v>0.66696562032884898</v>
      </c>
      <c r="M17" s="130">
        <v>50</v>
      </c>
      <c r="N17" s="131">
        <f>J17*M17/100</f>
        <v>0.66696562032884898</v>
      </c>
      <c r="O17" s="131">
        <f>N17+L17+J17</f>
        <v>2.6678624813153959</v>
      </c>
      <c r="P17" s="130">
        <v>13.33</v>
      </c>
      <c r="Q17" s="131">
        <f>O17*P17/100</f>
        <v>0.35562606875934227</v>
      </c>
      <c r="R17" s="131"/>
      <c r="S17" s="131"/>
      <c r="T17" s="131">
        <v>40</v>
      </c>
      <c r="U17" s="131">
        <f>O17*T17/100</f>
        <v>1.0671449925261585</v>
      </c>
      <c r="V17" s="131">
        <v>14.56</v>
      </c>
      <c r="W17" s="131">
        <f>O17*V17/100</f>
        <v>0.3884407772795217</v>
      </c>
      <c r="X17" s="131">
        <f>O17+Q17+S17+U17+W17</f>
        <v>4.4790743198804179</v>
      </c>
      <c r="Y17" s="131">
        <v>34</v>
      </c>
      <c r="Z17" s="131">
        <f>X17*Y17/100</f>
        <v>1.5228852687593422</v>
      </c>
      <c r="AA17" s="131">
        <v>0.37</v>
      </c>
      <c r="AB17" s="131">
        <f>X17*AA17/100</f>
        <v>1.6572574983557548E-2</v>
      </c>
      <c r="AC17" s="131">
        <f>AB17+Z17+X17</f>
        <v>6.018532163623318</v>
      </c>
      <c r="AD17" s="131"/>
      <c r="AE17" s="131">
        <f>AC17*AD17/100</f>
        <v>0</v>
      </c>
      <c r="AF17" s="131">
        <v>101.92</v>
      </c>
      <c r="AG17" s="131">
        <f>X17*AF17/100</f>
        <v>4.5650725468221216</v>
      </c>
      <c r="AH17" s="131">
        <v>2.4300000000000002</v>
      </c>
      <c r="AI17" s="131">
        <v>0.14000000000000001</v>
      </c>
      <c r="AJ17" s="131">
        <v>0.18</v>
      </c>
      <c r="AK17" s="131">
        <v>0.25</v>
      </c>
      <c r="AL17" s="131">
        <f>AC17+AG17+AH17+AI17+AJ17+AK17</f>
        <v>13.583604710445439</v>
      </c>
      <c r="AM17" s="131">
        <v>50</v>
      </c>
      <c r="AN17" s="132">
        <f>AL17*AM17/100</f>
        <v>6.7918023552227194</v>
      </c>
      <c r="AO17" s="132">
        <f>(AL17*E17)+(AN17*E17)</f>
        <v>10.208078939899748</v>
      </c>
      <c r="AP17" s="128">
        <v>20</v>
      </c>
      <c r="AQ17" s="128">
        <f>AO17*1.2</f>
        <v>12.249694727879698</v>
      </c>
      <c r="AR17">
        <v>11.099376848952502</v>
      </c>
      <c r="AS17">
        <f>AQ17/AR17*100</f>
        <v>110.36380595578892</v>
      </c>
    </row>
    <row r="18" spans="1:45" ht="18.75">
      <c r="A18" s="67">
        <v>2</v>
      </c>
      <c r="B18" s="11" t="s">
        <v>58</v>
      </c>
      <c r="C18" s="30"/>
      <c r="D18" s="129">
        <v>17</v>
      </c>
      <c r="E18" s="98">
        <f t="shared" ref="E18:E36" si="0">D18*0.0167</f>
        <v>0.28389999999999999</v>
      </c>
      <c r="F18" s="98"/>
      <c r="G18" s="98">
        <v>4</v>
      </c>
      <c r="H18" s="98">
        <v>1.57</v>
      </c>
      <c r="I18" s="130">
        <v>223.1</v>
      </c>
      <c r="J18" s="131">
        <f t="shared" ref="J18:J23" si="1">I18/167.25</f>
        <v>1.333931240657698</v>
      </c>
      <c r="K18" s="130">
        <v>50</v>
      </c>
      <c r="L18" s="131">
        <f t="shared" ref="L18:L23" si="2">J18*K18%</f>
        <v>0.66696562032884898</v>
      </c>
      <c r="M18" s="130">
        <v>50</v>
      </c>
      <c r="N18" s="131">
        <f t="shared" ref="N18:N23" si="3">J18*M18/100</f>
        <v>0.66696562032884898</v>
      </c>
      <c r="O18" s="131">
        <f t="shared" ref="O18:O23" si="4">N18+L18+J18</f>
        <v>2.6678624813153959</v>
      </c>
      <c r="P18" s="130">
        <v>13.33</v>
      </c>
      <c r="Q18" s="131">
        <f t="shared" ref="Q18:Q23" si="5">O18*P18/100</f>
        <v>0.35562606875934227</v>
      </c>
      <c r="R18" s="131"/>
      <c r="S18" s="131"/>
      <c r="T18" s="131">
        <v>40</v>
      </c>
      <c r="U18" s="131">
        <f t="shared" ref="U18:U23" si="6">O18*T18/100</f>
        <v>1.0671449925261585</v>
      </c>
      <c r="V18" s="131">
        <v>14.56</v>
      </c>
      <c r="W18" s="131">
        <f t="shared" ref="W18:W23" si="7">O18*V18/100</f>
        <v>0.3884407772795217</v>
      </c>
      <c r="X18" s="131">
        <f t="shared" ref="X18:X23" si="8">O18+Q18+S18+U18+W18</f>
        <v>4.4790743198804179</v>
      </c>
      <c r="Y18" s="131">
        <v>34</v>
      </c>
      <c r="Z18" s="131">
        <f t="shared" ref="Z18:Z23" si="9">X18*Y18/100</f>
        <v>1.5228852687593422</v>
      </c>
      <c r="AA18" s="131">
        <v>0.37</v>
      </c>
      <c r="AB18" s="131">
        <f t="shared" ref="AB18:AB23" si="10">X18*AA18/100</f>
        <v>1.6572574983557548E-2</v>
      </c>
      <c r="AC18" s="131">
        <f t="shared" ref="AC18:AC23" si="11">AB18+Z18+X18</f>
        <v>6.018532163623318</v>
      </c>
      <c r="AD18" s="131"/>
      <c r="AE18" s="131">
        <f t="shared" ref="AE18:AE23" si="12">AC18*AD18/100</f>
        <v>0</v>
      </c>
      <c r="AF18" s="131">
        <v>101.92</v>
      </c>
      <c r="AG18" s="131">
        <f t="shared" ref="AG18:AG23" si="13">X18*AF18/100</f>
        <v>4.5650725468221216</v>
      </c>
      <c r="AH18" s="131">
        <v>2.4300000000000002</v>
      </c>
      <c r="AI18" s="131">
        <v>0.14000000000000001</v>
      </c>
      <c r="AJ18" s="131">
        <v>0.18</v>
      </c>
      <c r="AK18" s="131">
        <v>0.25</v>
      </c>
      <c r="AL18" s="131">
        <f t="shared" ref="AL18:AL23" si="14">AC18+AG18+AH18+AI18+AJ18+AK18</f>
        <v>13.583604710445439</v>
      </c>
      <c r="AM18" s="131">
        <v>50</v>
      </c>
      <c r="AN18" s="132">
        <f t="shared" ref="AN18:AN40" si="15">AL18*AM18/100</f>
        <v>6.7918023552227194</v>
      </c>
      <c r="AO18" s="132">
        <f t="shared" ref="AO18:AO40" si="16">(AL18*E18)+(AN18*E18)</f>
        <v>5.7845780659431894</v>
      </c>
      <c r="AP18" s="128">
        <v>20</v>
      </c>
      <c r="AQ18" s="128">
        <f t="shared" ref="AQ18:AQ23" si="17">AO18*1.2</f>
        <v>6.9414936791318267</v>
      </c>
      <c r="AR18">
        <v>6.289646881073085</v>
      </c>
      <c r="AS18">
        <f t="shared" ref="AS18:AS79" si="18">AQ18/AR18*100</f>
        <v>110.36380595578888</v>
      </c>
    </row>
    <row r="19" spans="1:45" ht="18.75">
      <c r="A19" s="67">
        <v>3</v>
      </c>
      <c r="B19" s="11" t="s">
        <v>7</v>
      </c>
      <c r="C19" s="30">
        <v>4</v>
      </c>
      <c r="D19" s="129">
        <v>47</v>
      </c>
      <c r="E19" s="98">
        <f t="shared" si="0"/>
        <v>0.78489999999999993</v>
      </c>
      <c r="F19" s="98"/>
      <c r="G19" s="98">
        <v>4</v>
      </c>
      <c r="H19" s="98">
        <v>1.57</v>
      </c>
      <c r="I19" s="130">
        <v>223.1</v>
      </c>
      <c r="J19" s="131">
        <f t="shared" si="1"/>
        <v>1.333931240657698</v>
      </c>
      <c r="K19" s="130">
        <v>50</v>
      </c>
      <c r="L19" s="131">
        <f t="shared" si="2"/>
        <v>0.66696562032884898</v>
      </c>
      <c r="M19" s="130">
        <v>50</v>
      </c>
      <c r="N19" s="131">
        <f t="shared" si="3"/>
        <v>0.66696562032884898</v>
      </c>
      <c r="O19" s="131">
        <f t="shared" si="4"/>
        <v>2.6678624813153959</v>
      </c>
      <c r="P19" s="130">
        <v>13.33</v>
      </c>
      <c r="Q19" s="131">
        <f t="shared" si="5"/>
        <v>0.35562606875934227</v>
      </c>
      <c r="R19" s="131"/>
      <c r="S19" s="131"/>
      <c r="T19" s="131">
        <v>40</v>
      </c>
      <c r="U19" s="131">
        <f t="shared" si="6"/>
        <v>1.0671449925261585</v>
      </c>
      <c r="V19" s="131">
        <v>14.56</v>
      </c>
      <c r="W19" s="131">
        <f t="shared" si="7"/>
        <v>0.3884407772795217</v>
      </c>
      <c r="X19" s="131">
        <f t="shared" si="8"/>
        <v>4.4790743198804179</v>
      </c>
      <c r="Y19" s="131">
        <v>34</v>
      </c>
      <c r="Z19" s="131">
        <f t="shared" si="9"/>
        <v>1.5228852687593422</v>
      </c>
      <c r="AA19" s="131">
        <v>0.37</v>
      </c>
      <c r="AB19" s="131">
        <f t="shared" si="10"/>
        <v>1.6572574983557548E-2</v>
      </c>
      <c r="AC19" s="131">
        <f t="shared" si="11"/>
        <v>6.018532163623318</v>
      </c>
      <c r="AD19" s="131"/>
      <c r="AE19" s="131">
        <f t="shared" si="12"/>
        <v>0</v>
      </c>
      <c r="AF19" s="131">
        <v>101.92</v>
      </c>
      <c r="AG19" s="131">
        <f t="shared" si="13"/>
        <v>4.5650725468221216</v>
      </c>
      <c r="AH19" s="131">
        <v>2.4300000000000002</v>
      </c>
      <c r="AI19" s="131">
        <v>0.14000000000000001</v>
      </c>
      <c r="AJ19" s="131">
        <v>0.18</v>
      </c>
      <c r="AK19" s="131">
        <v>0.25</v>
      </c>
      <c r="AL19" s="131">
        <f t="shared" si="14"/>
        <v>13.583604710445439</v>
      </c>
      <c r="AM19" s="131">
        <v>50</v>
      </c>
      <c r="AN19" s="132">
        <f t="shared" si="15"/>
        <v>6.7918023552227194</v>
      </c>
      <c r="AO19" s="132">
        <f t="shared" si="16"/>
        <v>15.992657005842936</v>
      </c>
      <c r="AP19" s="128">
        <v>20</v>
      </c>
      <c r="AQ19" s="128">
        <f t="shared" si="17"/>
        <v>19.191188407011524</v>
      </c>
      <c r="AR19">
        <v>17.389023730025588</v>
      </c>
      <c r="AS19">
        <f t="shared" si="18"/>
        <v>110.36380595578889</v>
      </c>
    </row>
    <row r="20" spans="1:45" ht="37.5">
      <c r="A20" s="67">
        <v>4</v>
      </c>
      <c r="B20" s="11" t="s">
        <v>36</v>
      </c>
      <c r="C20" s="30"/>
      <c r="D20" s="129">
        <v>25</v>
      </c>
      <c r="E20" s="98">
        <f t="shared" si="0"/>
        <v>0.41749999999999998</v>
      </c>
      <c r="F20" s="98"/>
      <c r="G20" s="98">
        <v>4</v>
      </c>
      <c r="H20" s="98">
        <v>1.57</v>
      </c>
      <c r="I20" s="130">
        <v>223.1</v>
      </c>
      <c r="J20" s="131">
        <f t="shared" si="1"/>
        <v>1.333931240657698</v>
      </c>
      <c r="K20" s="130">
        <v>50</v>
      </c>
      <c r="L20" s="131">
        <f t="shared" si="2"/>
        <v>0.66696562032884898</v>
      </c>
      <c r="M20" s="130">
        <v>50</v>
      </c>
      <c r="N20" s="131">
        <f t="shared" si="3"/>
        <v>0.66696562032884898</v>
      </c>
      <c r="O20" s="131">
        <f t="shared" si="4"/>
        <v>2.6678624813153959</v>
      </c>
      <c r="P20" s="130">
        <v>13.33</v>
      </c>
      <c r="Q20" s="131">
        <f t="shared" si="5"/>
        <v>0.35562606875934227</v>
      </c>
      <c r="R20" s="131"/>
      <c r="S20" s="131"/>
      <c r="T20" s="131">
        <v>40</v>
      </c>
      <c r="U20" s="131">
        <f t="shared" si="6"/>
        <v>1.0671449925261585</v>
      </c>
      <c r="V20" s="131">
        <v>14.56</v>
      </c>
      <c r="W20" s="131">
        <f t="shared" si="7"/>
        <v>0.3884407772795217</v>
      </c>
      <c r="X20" s="131">
        <f t="shared" si="8"/>
        <v>4.4790743198804179</v>
      </c>
      <c r="Y20" s="131">
        <v>34</v>
      </c>
      <c r="Z20" s="131">
        <f t="shared" si="9"/>
        <v>1.5228852687593422</v>
      </c>
      <c r="AA20" s="131">
        <v>0.37</v>
      </c>
      <c r="AB20" s="131">
        <f t="shared" si="10"/>
        <v>1.6572574983557548E-2</v>
      </c>
      <c r="AC20" s="131">
        <f t="shared" si="11"/>
        <v>6.018532163623318</v>
      </c>
      <c r="AD20" s="131"/>
      <c r="AE20" s="131">
        <f t="shared" si="12"/>
        <v>0</v>
      </c>
      <c r="AF20" s="131">
        <v>101.92</v>
      </c>
      <c r="AG20" s="131">
        <f t="shared" si="13"/>
        <v>4.5650725468221216</v>
      </c>
      <c r="AH20" s="131">
        <v>2.4300000000000002</v>
      </c>
      <c r="AI20" s="131">
        <v>0.14000000000000001</v>
      </c>
      <c r="AJ20" s="131">
        <v>0.18</v>
      </c>
      <c r="AK20" s="131">
        <v>0.25</v>
      </c>
      <c r="AL20" s="131">
        <f t="shared" si="14"/>
        <v>13.583604710445439</v>
      </c>
      <c r="AM20" s="131">
        <v>50</v>
      </c>
      <c r="AN20" s="132">
        <f t="shared" si="15"/>
        <v>6.7918023552227194</v>
      </c>
      <c r="AO20" s="132">
        <f t="shared" si="16"/>
        <v>8.5067324499164556</v>
      </c>
      <c r="AP20" s="128">
        <v>20</v>
      </c>
      <c r="AQ20" s="128">
        <f t="shared" si="17"/>
        <v>10.208078939899746</v>
      </c>
      <c r="AR20">
        <v>9.2494807074604193</v>
      </c>
      <c r="AS20">
        <f t="shared" si="18"/>
        <v>110.36380595578888</v>
      </c>
    </row>
    <row r="21" spans="1:45" ht="37.5">
      <c r="A21" s="67">
        <v>5</v>
      </c>
      <c r="B21" s="11" t="s">
        <v>37</v>
      </c>
      <c r="C21" s="30">
        <v>4</v>
      </c>
      <c r="D21" s="129">
        <v>30</v>
      </c>
      <c r="E21" s="98">
        <f t="shared" si="0"/>
        <v>0.501</v>
      </c>
      <c r="F21" s="98"/>
      <c r="G21" s="98">
        <v>4</v>
      </c>
      <c r="H21" s="98">
        <v>1.57</v>
      </c>
      <c r="I21" s="130">
        <v>223.1</v>
      </c>
      <c r="J21" s="131">
        <f t="shared" si="1"/>
        <v>1.333931240657698</v>
      </c>
      <c r="K21" s="130">
        <v>50</v>
      </c>
      <c r="L21" s="131">
        <f t="shared" si="2"/>
        <v>0.66696562032884898</v>
      </c>
      <c r="M21" s="130">
        <v>50</v>
      </c>
      <c r="N21" s="131">
        <f t="shared" si="3"/>
        <v>0.66696562032884898</v>
      </c>
      <c r="O21" s="131">
        <f t="shared" si="4"/>
        <v>2.6678624813153959</v>
      </c>
      <c r="P21" s="130">
        <v>13.33</v>
      </c>
      <c r="Q21" s="131">
        <f t="shared" si="5"/>
        <v>0.35562606875934227</v>
      </c>
      <c r="R21" s="131"/>
      <c r="S21" s="131"/>
      <c r="T21" s="131">
        <v>40</v>
      </c>
      <c r="U21" s="131">
        <f t="shared" si="6"/>
        <v>1.0671449925261585</v>
      </c>
      <c r="V21" s="131">
        <v>14.56</v>
      </c>
      <c r="W21" s="131">
        <f t="shared" si="7"/>
        <v>0.3884407772795217</v>
      </c>
      <c r="X21" s="131">
        <f t="shared" si="8"/>
        <v>4.4790743198804179</v>
      </c>
      <c r="Y21" s="131">
        <v>34</v>
      </c>
      <c r="Z21" s="131">
        <f t="shared" si="9"/>
        <v>1.5228852687593422</v>
      </c>
      <c r="AA21" s="131">
        <v>0.37</v>
      </c>
      <c r="AB21" s="131">
        <f t="shared" si="10"/>
        <v>1.6572574983557548E-2</v>
      </c>
      <c r="AC21" s="131">
        <f t="shared" si="11"/>
        <v>6.018532163623318</v>
      </c>
      <c r="AD21" s="131"/>
      <c r="AE21" s="131">
        <f t="shared" si="12"/>
        <v>0</v>
      </c>
      <c r="AF21" s="131">
        <v>101.92</v>
      </c>
      <c r="AG21" s="131">
        <f t="shared" si="13"/>
        <v>4.5650725468221216</v>
      </c>
      <c r="AH21" s="131">
        <v>2.4300000000000002</v>
      </c>
      <c r="AI21" s="131">
        <v>0.14000000000000001</v>
      </c>
      <c r="AJ21" s="131">
        <v>0.18</v>
      </c>
      <c r="AK21" s="131">
        <v>0.25</v>
      </c>
      <c r="AL21" s="131">
        <f t="shared" si="14"/>
        <v>13.583604710445439</v>
      </c>
      <c r="AM21" s="131">
        <v>50</v>
      </c>
      <c r="AN21" s="132">
        <f t="shared" si="15"/>
        <v>6.7918023552227194</v>
      </c>
      <c r="AO21" s="132">
        <f t="shared" si="16"/>
        <v>10.208078939899748</v>
      </c>
      <c r="AP21" s="128">
        <v>20</v>
      </c>
      <c r="AQ21" s="128">
        <f t="shared" si="17"/>
        <v>12.249694727879698</v>
      </c>
      <c r="AR21">
        <v>11.099376848952502</v>
      </c>
      <c r="AS21">
        <f t="shared" si="18"/>
        <v>110.36380595578892</v>
      </c>
    </row>
    <row r="22" spans="1:45" ht="18.75">
      <c r="A22" s="67">
        <v>6</v>
      </c>
      <c r="B22" s="11" t="s">
        <v>9</v>
      </c>
      <c r="C22" s="30"/>
      <c r="D22" s="129">
        <v>20</v>
      </c>
      <c r="E22" s="98">
        <f t="shared" si="0"/>
        <v>0.33399999999999996</v>
      </c>
      <c r="F22" s="98"/>
      <c r="G22" s="98">
        <v>4</v>
      </c>
      <c r="H22" s="98">
        <v>1.57</v>
      </c>
      <c r="I22" s="130">
        <v>223.1</v>
      </c>
      <c r="J22" s="131">
        <f t="shared" si="1"/>
        <v>1.333931240657698</v>
      </c>
      <c r="K22" s="130">
        <v>50</v>
      </c>
      <c r="L22" s="131">
        <f t="shared" si="2"/>
        <v>0.66696562032884898</v>
      </c>
      <c r="M22" s="130">
        <v>50</v>
      </c>
      <c r="N22" s="131">
        <f t="shared" si="3"/>
        <v>0.66696562032884898</v>
      </c>
      <c r="O22" s="131">
        <f t="shared" si="4"/>
        <v>2.6678624813153959</v>
      </c>
      <c r="P22" s="130">
        <v>13.33</v>
      </c>
      <c r="Q22" s="131">
        <f t="shared" si="5"/>
        <v>0.35562606875934227</v>
      </c>
      <c r="R22" s="131"/>
      <c r="S22" s="131"/>
      <c r="T22" s="131">
        <v>40</v>
      </c>
      <c r="U22" s="131">
        <f t="shared" si="6"/>
        <v>1.0671449925261585</v>
      </c>
      <c r="V22" s="131">
        <v>14.56</v>
      </c>
      <c r="W22" s="131">
        <f t="shared" si="7"/>
        <v>0.3884407772795217</v>
      </c>
      <c r="X22" s="131">
        <f t="shared" si="8"/>
        <v>4.4790743198804179</v>
      </c>
      <c r="Y22" s="131">
        <v>34</v>
      </c>
      <c r="Z22" s="131">
        <f t="shared" si="9"/>
        <v>1.5228852687593422</v>
      </c>
      <c r="AA22" s="131">
        <v>0.37</v>
      </c>
      <c r="AB22" s="131">
        <f t="shared" si="10"/>
        <v>1.6572574983557548E-2</v>
      </c>
      <c r="AC22" s="131">
        <f t="shared" si="11"/>
        <v>6.018532163623318</v>
      </c>
      <c r="AD22" s="131"/>
      <c r="AE22" s="131">
        <f t="shared" si="12"/>
        <v>0</v>
      </c>
      <c r="AF22" s="131">
        <v>101.92</v>
      </c>
      <c r="AG22" s="131">
        <f t="shared" si="13"/>
        <v>4.5650725468221216</v>
      </c>
      <c r="AH22" s="131">
        <v>2.4300000000000002</v>
      </c>
      <c r="AI22" s="131">
        <v>0.14000000000000001</v>
      </c>
      <c r="AJ22" s="131">
        <v>0.18</v>
      </c>
      <c r="AK22" s="131">
        <v>0.25</v>
      </c>
      <c r="AL22" s="131">
        <f t="shared" si="14"/>
        <v>13.583604710445439</v>
      </c>
      <c r="AM22" s="131">
        <v>50</v>
      </c>
      <c r="AN22" s="132">
        <f t="shared" si="15"/>
        <v>6.7918023552227194</v>
      </c>
      <c r="AO22" s="132">
        <f t="shared" si="16"/>
        <v>6.8053859599331634</v>
      </c>
      <c r="AP22" s="128">
        <v>20</v>
      </c>
      <c r="AQ22" s="128">
        <f t="shared" si="17"/>
        <v>8.1664631519197961</v>
      </c>
      <c r="AR22">
        <v>7.3995845659683352</v>
      </c>
      <c r="AS22">
        <f t="shared" si="18"/>
        <v>110.36380595578888</v>
      </c>
    </row>
    <row r="23" spans="1:45" ht="38.25">
      <c r="A23" s="67">
        <v>7</v>
      </c>
      <c r="B23" s="12" t="s">
        <v>10</v>
      </c>
      <c r="C23" s="106"/>
      <c r="D23" s="129">
        <v>15</v>
      </c>
      <c r="E23" s="98">
        <f t="shared" si="0"/>
        <v>0.2505</v>
      </c>
      <c r="F23" s="98"/>
      <c r="G23" s="98">
        <v>4</v>
      </c>
      <c r="H23" s="98">
        <v>1.57</v>
      </c>
      <c r="I23" s="130">
        <v>223.1</v>
      </c>
      <c r="J23" s="131">
        <f t="shared" si="1"/>
        <v>1.333931240657698</v>
      </c>
      <c r="K23" s="130">
        <v>50</v>
      </c>
      <c r="L23" s="131">
        <f t="shared" si="2"/>
        <v>0.66696562032884898</v>
      </c>
      <c r="M23" s="130">
        <v>50</v>
      </c>
      <c r="N23" s="131">
        <f t="shared" si="3"/>
        <v>0.66696562032884898</v>
      </c>
      <c r="O23" s="131">
        <f t="shared" si="4"/>
        <v>2.6678624813153959</v>
      </c>
      <c r="P23" s="130">
        <v>13.33</v>
      </c>
      <c r="Q23" s="131">
        <f t="shared" si="5"/>
        <v>0.35562606875934227</v>
      </c>
      <c r="R23" s="131"/>
      <c r="S23" s="131"/>
      <c r="T23" s="131">
        <v>40</v>
      </c>
      <c r="U23" s="131">
        <f t="shared" si="6"/>
        <v>1.0671449925261585</v>
      </c>
      <c r="V23" s="131">
        <v>14.56</v>
      </c>
      <c r="W23" s="131">
        <f t="shared" si="7"/>
        <v>0.3884407772795217</v>
      </c>
      <c r="X23" s="131">
        <f t="shared" si="8"/>
        <v>4.4790743198804179</v>
      </c>
      <c r="Y23" s="131">
        <v>34</v>
      </c>
      <c r="Z23" s="131">
        <f t="shared" si="9"/>
        <v>1.5228852687593422</v>
      </c>
      <c r="AA23" s="131">
        <v>0.37</v>
      </c>
      <c r="AB23" s="131">
        <f t="shared" si="10"/>
        <v>1.6572574983557548E-2</v>
      </c>
      <c r="AC23" s="131">
        <f t="shared" si="11"/>
        <v>6.018532163623318</v>
      </c>
      <c r="AD23" s="131"/>
      <c r="AE23" s="131">
        <f t="shared" si="12"/>
        <v>0</v>
      </c>
      <c r="AF23" s="131">
        <v>101.92</v>
      </c>
      <c r="AG23" s="131">
        <f t="shared" si="13"/>
        <v>4.5650725468221216</v>
      </c>
      <c r="AH23" s="131">
        <v>2.4300000000000002</v>
      </c>
      <c r="AI23" s="131">
        <v>0.14000000000000001</v>
      </c>
      <c r="AJ23" s="131">
        <v>0.18</v>
      </c>
      <c r="AK23" s="131">
        <v>0.25</v>
      </c>
      <c r="AL23" s="131">
        <f t="shared" si="14"/>
        <v>13.583604710445439</v>
      </c>
      <c r="AM23" s="131">
        <v>50</v>
      </c>
      <c r="AN23" s="132">
        <f t="shared" si="15"/>
        <v>6.7918023552227194</v>
      </c>
      <c r="AO23" s="132">
        <f t="shared" si="16"/>
        <v>5.1040394699498739</v>
      </c>
      <c r="AP23" s="128">
        <v>20</v>
      </c>
      <c r="AQ23" s="128">
        <f t="shared" si="17"/>
        <v>6.1248473639398489</v>
      </c>
      <c r="AR23">
        <v>5.5496884244762512</v>
      </c>
      <c r="AS23">
        <f t="shared" si="18"/>
        <v>110.36380595578892</v>
      </c>
    </row>
    <row r="24" spans="1:45" ht="31.5" customHeight="1">
      <c r="A24" s="155" t="s">
        <v>14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S24" t="e">
        <f t="shared" si="18"/>
        <v>#DIV/0!</v>
      </c>
    </row>
    <row r="25" spans="1:45" ht="18.75">
      <c r="A25" s="119">
        <v>8</v>
      </c>
      <c r="B25" s="11" t="s">
        <v>46</v>
      </c>
      <c r="C25" s="120">
        <v>4</v>
      </c>
      <c r="D25" s="129">
        <v>13</v>
      </c>
      <c r="E25" s="98">
        <f t="shared" si="0"/>
        <v>0.21709999999999999</v>
      </c>
      <c r="F25" s="98"/>
      <c r="G25" s="98">
        <v>4</v>
      </c>
      <c r="H25" s="98">
        <v>1.57</v>
      </c>
      <c r="I25" s="130">
        <v>223.1</v>
      </c>
      <c r="J25" s="131">
        <f t="shared" ref="J25:J27" si="19">I25/167.25</f>
        <v>1.333931240657698</v>
      </c>
      <c r="K25" s="130">
        <v>50</v>
      </c>
      <c r="L25" s="131">
        <f t="shared" ref="L25:L27" si="20">J25*K25%</f>
        <v>0.66696562032884898</v>
      </c>
      <c r="M25" s="130">
        <v>50</v>
      </c>
      <c r="N25" s="131">
        <f t="shared" ref="N25:N27" si="21">J25*M25/100</f>
        <v>0.66696562032884898</v>
      </c>
      <c r="O25" s="131">
        <f t="shared" ref="O25:O27" si="22">N25+L25+J25</f>
        <v>2.6678624813153959</v>
      </c>
      <c r="P25" s="130">
        <v>13.33</v>
      </c>
      <c r="Q25" s="131">
        <f t="shared" ref="Q25:Q27" si="23">O25*P25/100</f>
        <v>0.35562606875934227</v>
      </c>
      <c r="R25" s="131"/>
      <c r="S25" s="131"/>
      <c r="T25" s="131">
        <v>40</v>
      </c>
      <c r="U25" s="131">
        <f t="shared" ref="U25:U27" si="24">O25*T25/100</f>
        <v>1.0671449925261585</v>
      </c>
      <c r="V25" s="131">
        <v>14.56</v>
      </c>
      <c r="W25" s="131">
        <f t="shared" ref="W25:W27" si="25">O25*V25/100</f>
        <v>0.3884407772795217</v>
      </c>
      <c r="X25" s="131">
        <f t="shared" ref="X25:X27" si="26">O25+Q25+S25+U25+W25</f>
        <v>4.4790743198804179</v>
      </c>
      <c r="Y25" s="131">
        <v>34</v>
      </c>
      <c r="Z25" s="131">
        <f t="shared" ref="Z25:Z27" si="27">X25*Y25/100</f>
        <v>1.5228852687593422</v>
      </c>
      <c r="AA25" s="131">
        <v>0.37</v>
      </c>
      <c r="AB25" s="131">
        <f t="shared" ref="AB25:AB27" si="28">X25*AA25/100</f>
        <v>1.6572574983557548E-2</v>
      </c>
      <c r="AC25" s="131">
        <f t="shared" ref="AC25:AC27" si="29">AB25+Z25+X25</f>
        <v>6.018532163623318</v>
      </c>
      <c r="AD25" s="131"/>
      <c r="AE25" s="131">
        <f t="shared" ref="AE25:AE27" si="30">AC25*AD25/100</f>
        <v>0</v>
      </c>
      <c r="AF25" s="131">
        <v>101.92</v>
      </c>
      <c r="AG25" s="131">
        <f t="shared" ref="AG25:AG27" si="31">X25*AF25/100</f>
        <v>4.5650725468221216</v>
      </c>
      <c r="AH25" s="131">
        <v>2.4300000000000002</v>
      </c>
      <c r="AI25" s="131">
        <v>0.14000000000000001</v>
      </c>
      <c r="AJ25" s="131">
        <v>0.18</v>
      </c>
      <c r="AK25" s="131">
        <v>0.25</v>
      </c>
      <c r="AL25" s="131">
        <f>AC25+AG25+AH25+AI25+AJ25+AK25</f>
        <v>13.583604710445439</v>
      </c>
      <c r="AM25" s="131">
        <v>50</v>
      </c>
      <c r="AN25" s="132">
        <f t="shared" si="15"/>
        <v>6.7918023552227194</v>
      </c>
      <c r="AO25" s="132">
        <f t="shared" si="16"/>
        <v>4.4235008739565567</v>
      </c>
      <c r="AP25" s="128">
        <v>20</v>
      </c>
      <c r="AQ25" s="128">
        <f>AO25*1.2</f>
        <v>5.3082010487478675</v>
      </c>
      <c r="AR25">
        <v>4.8097299678794183</v>
      </c>
      <c r="AS25">
        <f t="shared" si="18"/>
        <v>110.36380595578888</v>
      </c>
    </row>
    <row r="26" spans="1:45" ht="56.25">
      <c r="A26" s="67">
        <v>9</v>
      </c>
      <c r="B26" s="11" t="s">
        <v>104</v>
      </c>
      <c r="C26" s="30">
        <v>4</v>
      </c>
      <c r="D26" s="129">
        <v>15</v>
      </c>
      <c r="E26" s="98">
        <f t="shared" si="0"/>
        <v>0.2505</v>
      </c>
      <c r="F26" s="98"/>
      <c r="G26" s="98">
        <v>4</v>
      </c>
      <c r="H26" s="98">
        <v>1.57</v>
      </c>
      <c r="I26" s="130">
        <v>223.1</v>
      </c>
      <c r="J26" s="131">
        <f t="shared" si="19"/>
        <v>1.333931240657698</v>
      </c>
      <c r="K26" s="130">
        <v>50</v>
      </c>
      <c r="L26" s="131">
        <f t="shared" si="20"/>
        <v>0.66696562032884898</v>
      </c>
      <c r="M26" s="130">
        <v>50</v>
      </c>
      <c r="N26" s="131">
        <f t="shared" si="21"/>
        <v>0.66696562032884898</v>
      </c>
      <c r="O26" s="131">
        <f t="shared" si="22"/>
        <v>2.6678624813153959</v>
      </c>
      <c r="P26" s="130">
        <v>13.33</v>
      </c>
      <c r="Q26" s="131">
        <f t="shared" si="23"/>
        <v>0.35562606875934227</v>
      </c>
      <c r="R26" s="131"/>
      <c r="S26" s="131"/>
      <c r="T26" s="131">
        <v>40</v>
      </c>
      <c r="U26" s="131">
        <f t="shared" si="24"/>
        <v>1.0671449925261585</v>
      </c>
      <c r="V26" s="131">
        <v>14.56</v>
      </c>
      <c r="W26" s="131">
        <f t="shared" si="25"/>
        <v>0.3884407772795217</v>
      </c>
      <c r="X26" s="131">
        <f t="shared" si="26"/>
        <v>4.4790743198804179</v>
      </c>
      <c r="Y26" s="131">
        <v>34</v>
      </c>
      <c r="Z26" s="131">
        <f t="shared" si="27"/>
        <v>1.5228852687593422</v>
      </c>
      <c r="AA26" s="131">
        <v>0.37</v>
      </c>
      <c r="AB26" s="131">
        <f t="shared" si="28"/>
        <v>1.6572574983557548E-2</v>
      </c>
      <c r="AC26" s="131">
        <f t="shared" si="29"/>
        <v>6.018532163623318</v>
      </c>
      <c r="AD26" s="131"/>
      <c r="AE26" s="131">
        <f t="shared" si="30"/>
        <v>0</v>
      </c>
      <c r="AF26" s="131">
        <v>101.92</v>
      </c>
      <c r="AG26" s="131">
        <f t="shared" si="31"/>
        <v>4.5650725468221216</v>
      </c>
      <c r="AH26" s="131">
        <v>2.4300000000000002</v>
      </c>
      <c r="AI26" s="131">
        <v>0.14000000000000001</v>
      </c>
      <c r="AJ26" s="131">
        <v>0.18</v>
      </c>
      <c r="AK26" s="131">
        <v>0.25</v>
      </c>
      <c r="AL26" s="131">
        <f t="shared" ref="AL26:AL27" si="32">AC26+AG26+AH26+AI26+AJ26+AK26</f>
        <v>13.583604710445439</v>
      </c>
      <c r="AM26" s="131">
        <v>50</v>
      </c>
      <c r="AN26" s="132">
        <f t="shared" si="15"/>
        <v>6.7918023552227194</v>
      </c>
      <c r="AO26" s="132">
        <f t="shared" si="16"/>
        <v>5.1040394699498739</v>
      </c>
      <c r="AP26" s="128">
        <v>20</v>
      </c>
      <c r="AQ26" s="128">
        <f t="shared" ref="AQ26" si="33">AO26*1.2</f>
        <v>6.1248473639398489</v>
      </c>
      <c r="AR26">
        <v>5.5496884244762512</v>
      </c>
      <c r="AS26">
        <f t="shared" si="18"/>
        <v>110.36380595578892</v>
      </c>
    </row>
    <row r="27" spans="1:45" ht="75" customHeight="1">
      <c r="A27" s="67">
        <v>10</v>
      </c>
      <c r="B27" s="11" t="s">
        <v>106</v>
      </c>
      <c r="C27" s="30"/>
      <c r="D27" s="129">
        <v>31</v>
      </c>
      <c r="E27" s="98">
        <f t="shared" ref="E27" si="34">D27*0.0167</f>
        <v>0.51769999999999994</v>
      </c>
      <c r="F27" s="98"/>
      <c r="G27" s="98">
        <v>4</v>
      </c>
      <c r="H27" s="98">
        <v>1.57</v>
      </c>
      <c r="I27" s="130">
        <v>223.1</v>
      </c>
      <c r="J27" s="131">
        <f t="shared" si="19"/>
        <v>1.333931240657698</v>
      </c>
      <c r="K27" s="130">
        <v>50</v>
      </c>
      <c r="L27" s="131">
        <f t="shared" si="20"/>
        <v>0.66696562032884898</v>
      </c>
      <c r="M27" s="130">
        <v>50</v>
      </c>
      <c r="N27" s="131">
        <f t="shared" si="21"/>
        <v>0.66696562032884898</v>
      </c>
      <c r="O27" s="131">
        <f t="shared" si="22"/>
        <v>2.6678624813153959</v>
      </c>
      <c r="P27" s="130">
        <v>13.33</v>
      </c>
      <c r="Q27" s="131">
        <f t="shared" si="23"/>
        <v>0.35562606875934227</v>
      </c>
      <c r="R27" s="131"/>
      <c r="S27" s="131"/>
      <c r="T27" s="131">
        <v>40</v>
      </c>
      <c r="U27" s="131">
        <f t="shared" si="24"/>
        <v>1.0671449925261585</v>
      </c>
      <c r="V27" s="131">
        <v>14.56</v>
      </c>
      <c r="W27" s="131">
        <f t="shared" si="25"/>
        <v>0.3884407772795217</v>
      </c>
      <c r="X27" s="131">
        <f t="shared" si="26"/>
        <v>4.4790743198804179</v>
      </c>
      <c r="Y27" s="131">
        <v>34</v>
      </c>
      <c r="Z27" s="131">
        <f t="shared" si="27"/>
        <v>1.5228852687593422</v>
      </c>
      <c r="AA27" s="131">
        <v>0.37</v>
      </c>
      <c r="AB27" s="131">
        <f t="shared" si="28"/>
        <v>1.6572574983557548E-2</v>
      </c>
      <c r="AC27" s="131">
        <f t="shared" si="29"/>
        <v>6.018532163623318</v>
      </c>
      <c r="AD27" s="131"/>
      <c r="AE27" s="131">
        <f t="shared" si="30"/>
        <v>0</v>
      </c>
      <c r="AF27" s="131">
        <v>101.92</v>
      </c>
      <c r="AG27" s="131">
        <f t="shared" si="31"/>
        <v>4.5650725468221216</v>
      </c>
      <c r="AH27" s="131">
        <v>2.4300000000000002</v>
      </c>
      <c r="AI27" s="131">
        <v>0.14000000000000001</v>
      </c>
      <c r="AJ27" s="131">
        <v>0.18</v>
      </c>
      <c r="AK27" s="131">
        <v>0.25</v>
      </c>
      <c r="AL27" s="131">
        <f t="shared" si="32"/>
        <v>13.583604710445439</v>
      </c>
      <c r="AM27" s="131">
        <v>50</v>
      </c>
      <c r="AN27" s="132">
        <f t="shared" ref="AN27" si="35">AL27*AM27/100</f>
        <v>6.7918023552227194</v>
      </c>
      <c r="AO27" s="132">
        <f t="shared" ref="AO27" si="36">(AL27*E27)+(AN27*E27)</f>
        <v>10.548348237896406</v>
      </c>
      <c r="AP27" s="128">
        <v>20</v>
      </c>
      <c r="AQ27" s="128">
        <f t="shared" ref="AQ27" si="37">AO27*1.2</f>
        <v>12.658017885475687</v>
      </c>
      <c r="AR27">
        <v>11.46935607725092</v>
      </c>
      <c r="AS27">
        <f t="shared" si="18"/>
        <v>110.36380595578889</v>
      </c>
    </row>
    <row r="28" spans="1:45" ht="19.5">
      <c r="A28" s="155" t="s">
        <v>39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S28" t="e">
        <f t="shared" si="18"/>
        <v>#DIV/0!</v>
      </c>
    </row>
    <row r="29" spans="1:45" ht="37.5">
      <c r="A29" s="67">
        <v>11</v>
      </c>
      <c r="B29" s="11" t="s">
        <v>59</v>
      </c>
      <c r="C29" s="30" t="s">
        <v>94</v>
      </c>
      <c r="D29" s="88">
        <v>60</v>
      </c>
      <c r="E29" s="31">
        <f t="shared" si="0"/>
        <v>1.002</v>
      </c>
      <c r="F29" s="31"/>
      <c r="G29" s="31">
        <v>4</v>
      </c>
      <c r="H29" s="31">
        <v>1.57</v>
      </c>
      <c r="I29" s="33">
        <v>223.1</v>
      </c>
      <c r="J29" s="78">
        <f t="shared" ref="J29:J33" si="38">I29/167.25</f>
        <v>1.333931240657698</v>
      </c>
      <c r="K29" s="33">
        <v>50</v>
      </c>
      <c r="L29" s="78">
        <f t="shared" ref="L29:L33" si="39">J29*K29%</f>
        <v>0.66696562032884898</v>
      </c>
      <c r="M29" s="33">
        <v>50</v>
      </c>
      <c r="N29" s="78">
        <f t="shared" ref="N29:N33" si="40">J29*M29/100</f>
        <v>0.66696562032884898</v>
      </c>
      <c r="O29" s="78">
        <f t="shared" ref="O29:O33" si="41">N29+L29+J29</f>
        <v>2.6678624813153959</v>
      </c>
      <c r="P29" s="33">
        <v>13.33</v>
      </c>
      <c r="Q29" s="78">
        <f t="shared" ref="Q29:Q33" si="42">O29*P29/100</f>
        <v>0.35562606875934227</v>
      </c>
      <c r="R29" s="78"/>
      <c r="S29" s="78"/>
      <c r="T29" s="78">
        <v>40</v>
      </c>
      <c r="U29" s="78">
        <f t="shared" ref="U29:U33" si="43">O29*T29/100</f>
        <v>1.0671449925261585</v>
      </c>
      <c r="V29" s="78">
        <v>14.56</v>
      </c>
      <c r="W29" s="78">
        <f t="shared" ref="W29:W33" si="44">O29*V29/100</f>
        <v>0.3884407772795217</v>
      </c>
      <c r="X29" s="78">
        <f t="shared" ref="X29:X33" si="45">O29+Q29+S29+U29+W29</f>
        <v>4.4790743198804179</v>
      </c>
      <c r="Y29" s="78">
        <v>34</v>
      </c>
      <c r="Z29" s="78">
        <f t="shared" ref="Z29:Z33" si="46">X29*Y29/100</f>
        <v>1.5228852687593422</v>
      </c>
      <c r="AA29" s="78">
        <v>0.37</v>
      </c>
      <c r="AB29" s="78">
        <f t="shared" ref="AB29:AB33" si="47">X29*AA29/100</f>
        <v>1.6572574983557548E-2</v>
      </c>
      <c r="AC29" s="78">
        <f t="shared" ref="AC29:AC33" si="48">AB29+Z29+X29</f>
        <v>6.018532163623318</v>
      </c>
      <c r="AD29" s="78"/>
      <c r="AE29" s="78">
        <f t="shared" ref="AE29:AE33" si="49">AC29*AD29/100</f>
        <v>0</v>
      </c>
      <c r="AF29" s="78">
        <v>101.92</v>
      </c>
      <c r="AG29" s="78">
        <f t="shared" ref="AG29:AG33" si="50">X29*AF29/100</f>
        <v>4.5650725468221216</v>
      </c>
      <c r="AH29" s="78">
        <v>2.4300000000000002</v>
      </c>
      <c r="AI29" s="78">
        <v>0.14000000000000001</v>
      </c>
      <c r="AJ29" s="78">
        <v>0.18</v>
      </c>
      <c r="AK29" s="78">
        <v>0.25</v>
      </c>
      <c r="AL29" s="78">
        <f>AC29+AG29+AH29+AI29+AJ29+AK29</f>
        <v>13.583604710445439</v>
      </c>
      <c r="AM29" s="78">
        <v>50</v>
      </c>
      <c r="AN29" s="36">
        <f t="shared" si="15"/>
        <v>6.7918023552227194</v>
      </c>
      <c r="AO29" s="36">
        <f t="shared" si="16"/>
        <v>20.416157879799496</v>
      </c>
      <c r="AP29" s="89">
        <v>20</v>
      </c>
      <c r="AQ29" s="89">
        <f>AO29*1.2</f>
        <v>24.499389455759395</v>
      </c>
      <c r="AR29">
        <v>22.198753697905005</v>
      </c>
      <c r="AS29">
        <f t="shared" si="18"/>
        <v>110.36380595578892</v>
      </c>
    </row>
    <row r="30" spans="1:45" ht="18.75">
      <c r="A30" s="67">
        <v>12</v>
      </c>
      <c r="B30" s="11" t="s">
        <v>40</v>
      </c>
      <c r="C30" s="30">
        <v>5</v>
      </c>
      <c r="D30" s="88">
        <v>70</v>
      </c>
      <c r="E30" s="31">
        <f t="shared" si="0"/>
        <v>1.169</v>
      </c>
      <c r="F30" s="31"/>
      <c r="G30" s="31">
        <v>4</v>
      </c>
      <c r="H30" s="31">
        <v>1.57</v>
      </c>
      <c r="I30" s="33">
        <v>223.1</v>
      </c>
      <c r="J30" s="78">
        <f t="shared" si="38"/>
        <v>1.333931240657698</v>
      </c>
      <c r="K30" s="33">
        <v>50</v>
      </c>
      <c r="L30" s="78">
        <f t="shared" si="39"/>
        <v>0.66696562032884898</v>
      </c>
      <c r="M30" s="33">
        <v>50</v>
      </c>
      <c r="N30" s="78">
        <f t="shared" si="40"/>
        <v>0.66696562032884898</v>
      </c>
      <c r="O30" s="78">
        <f t="shared" si="41"/>
        <v>2.6678624813153959</v>
      </c>
      <c r="P30" s="33">
        <v>13.33</v>
      </c>
      <c r="Q30" s="78">
        <f t="shared" si="42"/>
        <v>0.35562606875934227</v>
      </c>
      <c r="R30" s="78"/>
      <c r="S30" s="78"/>
      <c r="T30" s="78">
        <v>40</v>
      </c>
      <c r="U30" s="78">
        <f t="shared" si="43"/>
        <v>1.0671449925261585</v>
      </c>
      <c r="V30" s="78">
        <v>14.56</v>
      </c>
      <c r="W30" s="78">
        <f t="shared" si="44"/>
        <v>0.3884407772795217</v>
      </c>
      <c r="X30" s="78">
        <f t="shared" si="45"/>
        <v>4.4790743198804179</v>
      </c>
      <c r="Y30" s="78">
        <v>34</v>
      </c>
      <c r="Z30" s="78">
        <f t="shared" si="46"/>
        <v>1.5228852687593422</v>
      </c>
      <c r="AA30" s="78">
        <v>0.37</v>
      </c>
      <c r="AB30" s="78">
        <f t="shared" si="47"/>
        <v>1.6572574983557548E-2</v>
      </c>
      <c r="AC30" s="78">
        <f t="shared" si="48"/>
        <v>6.018532163623318</v>
      </c>
      <c r="AD30" s="78"/>
      <c r="AE30" s="78">
        <f t="shared" si="49"/>
        <v>0</v>
      </c>
      <c r="AF30" s="78">
        <v>101.92</v>
      </c>
      <c r="AG30" s="78">
        <f t="shared" si="50"/>
        <v>4.5650725468221216</v>
      </c>
      <c r="AH30" s="78">
        <v>2.4300000000000002</v>
      </c>
      <c r="AI30" s="78">
        <v>0.14000000000000001</v>
      </c>
      <c r="AJ30" s="78">
        <v>0.18</v>
      </c>
      <c r="AK30" s="78">
        <v>0.25</v>
      </c>
      <c r="AL30" s="78">
        <f t="shared" ref="AL30:AL33" si="51">AC30+AG30+AH30+AI30+AJ30+AK30</f>
        <v>13.583604710445439</v>
      </c>
      <c r="AM30" s="78">
        <v>50</v>
      </c>
      <c r="AN30" s="36">
        <f t="shared" si="15"/>
        <v>6.7918023552227194</v>
      </c>
      <c r="AO30" s="36">
        <f t="shared" si="16"/>
        <v>23.818850859766076</v>
      </c>
      <c r="AP30" s="89">
        <v>20</v>
      </c>
      <c r="AQ30" s="89">
        <f t="shared" ref="AQ30:AQ33" si="52">AO30*1.2</f>
        <v>28.582621031719292</v>
      </c>
      <c r="AR30">
        <v>25.898545980889175</v>
      </c>
      <c r="AS30">
        <f t="shared" si="18"/>
        <v>110.36380595578889</v>
      </c>
    </row>
    <row r="31" spans="1:45" ht="37.5">
      <c r="A31" s="67">
        <v>13</v>
      </c>
      <c r="B31" s="11" t="s">
        <v>60</v>
      </c>
      <c r="C31" s="30">
        <v>6</v>
      </c>
      <c r="D31" s="88">
        <v>90</v>
      </c>
      <c r="E31" s="31">
        <f t="shared" si="0"/>
        <v>1.5029999999999999</v>
      </c>
      <c r="F31" s="31"/>
      <c r="G31" s="31">
        <v>4</v>
      </c>
      <c r="H31" s="31">
        <v>1.57</v>
      </c>
      <c r="I31" s="33">
        <v>223.1</v>
      </c>
      <c r="J31" s="78">
        <f t="shared" si="38"/>
        <v>1.333931240657698</v>
      </c>
      <c r="K31" s="33">
        <v>50</v>
      </c>
      <c r="L31" s="78">
        <f t="shared" si="39"/>
        <v>0.66696562032884898</v>
      </c>
      <c r="M31" s="33">
        <v>50</v>
      </c>
      <c r="N31" s="78">
        <f t="shared" si="40"/>
        <v>0.66696562032884898</v>
      </c>
      <c r="O31" s="78">
        <f t="shared" si="41"/>
        <v>2.6678624813153959</v>
      </c>
      <c r="P31" s="33">
        <v>13.33</v>
      </c>
      <c r="Q31" s="78">
        <f t="shared" si="42"/>
        <v>0.35562606875934227</v>
      </c>
      <c r="R31" s="78"/>
      <c r="S31" s="78"/>
      <c r="T31" s="78">
        <v>40</v>
      </c>
      <c r="U31" s="78">
        <f t="shared" si="43"/>
        <v>1.0671449925261585</v>
      </c>
      <c r="V31" s="78">
        <v>14.56</v>
      </c>
      <c r="W31" s="78">
        <f t="shared" si="44"/>
        <v>0.3884407772795217</v>
      </c>
      <c r="X31" s="78">
        <f t="shared" si="45"/>
        <v>4.4790743198804179</v>
      </c>
      <c r="Y31" s="78">
        <v>34</v>
      </c>
      <c r="Z31" s="78">
        <f t="shared" si="46"/>
        <v>1.5228852687593422</v>
      </c>
      <c r="AA31" s="78">
        <v>0.37</v>
      </c>
      <c r="AB31" s="78">
        <f t="shared" si="47"/>
        <v>1.6572574983557548E-2</v>
      </c>
      <c r="AC31" s="78">
        <f t="shared" si="48"/>
        <v>6.018532163623318</v>
      </c>
      <c r="AD31" s="78"/>
      <c r="AE31" s="78">
        <f t="shared" si="49"/>
        <v>0</v>
      </c>
      <c r="AF31" s="78">
        <v>101.92</v>
      </c>
      <c r="AG31" s="78">
        <f t="shared" si="50"/>
        <v>4.5650725468221216</v>
      </c>
      <c r="AH31" s="78">
        <v>2.4300000000000002</v>
      </c>
      <c r="AI31" s="78">
        <v>0.14000000000000001</v>
      </c>
      <c r="AJ31" s="78">
        <v>0.18</v>
      </c>
      <c r="AK31" s="78">
        <v>0.25</v>
      </c>
      <c r="AL31" s="78">
        <f t="shared" si="51"/>
        <v>13.583604710445439</v>
      </c>
      <c r="AM31" s="78">
        <v>160</v>
      </c>
      <c r="AN31" s="36">
        <f t="shared" si="15"/>
        <v>21.733767536712705</v>
      </c>
      <c r="AO31" s="36">
        <f t="shared" si="16"/>
        <v>53.082010487478684</v>
      </c>
      <c r="AP31" s="89">
        <v>20</v>
      </c>
      <c r="AQ31" s="89">
        <f t="shared" si="52"/>
        <v>63.69841258497442</v>
      </c>
      <c r="AR31">
        <v>57.716759614553013</v>
      </c>
      <c r="AS31">
        <f t="shared" si="18"/>
        <v>110.36380595578889</v>
      </c>
    </row>
    <row r="32" spans="1:45" ht="18.75">
      <c r="A32" s="67">
        <v>14</v>
      </c>
      <c r="B32" s="11" t="s">
        <v>3</v>
      </c>
      <c r="C32" s="30"/>
      <c r="D32" s="88">
        <v>60</v>
      </c>
      <c r="E32" s="31">
        <f t="shared" si="0"/>
        <v>1.002</v>
      </c>
      <c r="F32" s="31"/>
      <c r="G32" s="31">
        <v>4</v>
      </c>
      <c r="H32" s="31">
        <v>1.57</v>
      </c>
      <c r="I32" s="33">
        <v>223.1</v>
      </c>
      <c r="J32" s="78">
        <f t="shared" si="38"/>
        <v>1.333931240657698</v>
      </c>
      <c r="K32" s="33">
        <v>50</v>
      </c>
      <c r="L32" s="78">
        <f t="shared" si="39"/>
        <v>0.66696562032884898</v>
      </c>
      <c r="M32" s="33">
        <v>50</v>
      </c>
      <c r="N32" s="78">
        <f t="shared" si="40"/>
        <v>0.66696562032884898</v>
      </c>
      <c r="O32" s="78">
        <f t="shared" si="41"/>
        <v>2.6678624813153959</v>
      </c>
      <c r="P32" s="33">
        <v>13.33</v>
      </c>
      <c r="Q32" s="78">
        <f t="shared" si="42"/>
        <v>0.35562606875934227</v>
      </c>
      <c r="R32" s="78"/>
      <c r="S32" s="78"/>
      <c r="T32" s="78">
        <v>40</v>
      </c>
      <c r="U32" s="78">
        <f t="shared" si="43"/>
        <v>1.0671449925261585</v>
      </c>
      <c r="V32" s="78">
        <v>14.56</v>
      </c>
      <c r="W32" s="78">
        <f t="shared" si="44"/>
        <v>0.3884407772795217</v>
      </c>
      <c r="X32" s="78">
        <f t="shared" si="45"/>
        <v>4.4790743198804179</v>
      </c>
      <c r="Y32" s="78">
        <v>34</v>
      </c>
      <c r="Z32" s="78">
        <f t="shared" si="46"/>
        <v>1.5228852687593422</v>
      </c>
      <c r="AA32" s="78">
        <v>0.37</v>
      </c>
      <c r="AB32" s="78">
        <f t="shared" si="47"/>
        <v>1.6572574983557548E-2</v>
      </c>
      <c r="AC32" s="78">
        <f t="shared" si="48"/>
        <v>6.018532163623318</v>
      </c>
      <c r="AD32" s="78"/>
      <c r="AE32" s="78">
        <f t="shared" si="49"/>
        <v>0</v>
      </c>
      <c r="AF32" s="78">
        <v>101.92</v>
      </c>
      <c r="AG32" s="78">
        <f t="shared" si="50"/>
        <v>4.5650725468221216</v>
      </c>
      <c r="AH32" s="78">
        <v>2.4300000000000002</v>
      </c>
      <c r="AI32" s="78">
        <v>0.14000000000000001</v>
      </c>
      <c r="AJ32" s="78">
        <v>0.18</v>
      </c>
      <c r="AK32" s="78">
        <v>0.25</v>
      </c>
      <c r="AL32" s="78">
        <f t="shared" si="51"/>
        <v>13.583604710445439</v>
      </c>
      <c r="AM32" s="78">
        <v>60</v>
      </c>
      <c r="AN32" s="36">
        <f t="shared" si="15"/>
        <v>8.1501628262672643</v>
      </c>
      <c r="AO32" s="36">
        <f t="shared" si="16"/>
        <v>21.77723507178613</v>
      </c>
      <c r="AP32" s="89">
        <v>20</v>
      </c>
      <c r="AQ32" s="89">
        <f t="shared" si="52"/>
        <v>26.132682086143355</v>
      </c>
      <c r="AR32">
        <v>23.678670611098674</v>
      </c>
      <c r="AS32">
        <f t="shared" si="18"/>
        <v>110.36380595578889</v>
      </c>
    </row>
    <row r="33" spans="1:45" ht="18.75">
      <c r="A33" s="67">
        <v>15</v>
      </c>
      <c r="B33" s="11" t="s">
        <v>41</v>
      </c>
      <c r="C33" s="30">
        <v>4</v>
      </c>
      <c r="D33" s="88">
        <v>75</v>
      </c>
      <c r="E33" s="31">
        <f t="shared" si="0"/>
        <v>1.2524999999999999</v>
      </c>
      <c r="F33" s="31"/>
      <c r="G33" s="31">
        <v>4</v>
      </c>
      <c r="H33" s="31">
        <v>1.57</v>
      </c>
      <c r="I33" s="33">
        <v>223.1</v>
      </c>
      <c r="J33" s="78">
        <f t="shared" si="38"/>
        <v>1.333931240657698</v>
      </c>
      <c r="K33" s="33">
        <v>50</v>
      </c>
      <c r="L33" s="78">
        <f t="shared" si="39"/>
        <v>0.66696562032884898</v>
      </c>
      <c r="M33" s="33">
        <v>50</v>
      </c>
      <c r="N33" s="78">
        <f t="shared" si="40"/>
        <v>0.66696562032884898</v>
      </c>
      <c r="O33" s="78">
        <f t="shared" si="41"/>
        <v>2.6678624813153959</v>
      </c>
      <c r="P33" s="33">
        <v>13.33</v>
      </c>
      <c r="Q33" s="78">
        <f t="shared" si="42"/>
        <v>0.35562606875934227</v>
      </c>
      <c r="R33" s="78"/>
      <c r="S33" s="78"/>
      <c r="T33" s="78">
        <v>40</v>
      </c>
      <c r="U33" s="78">
        <f t="shared" si="43"/>
        <v>1.0671449925261585</v>
      </c>
      <c r="V33" s="78">
        <v>14.56</v>
      </c>
      <c r="W33" s="78">
        <f t="shared" si="44"/>
        <v>0.3884407772795217</v>
      </c>
      <c r="X33" s="78">
        <f t="shared" si="45"/>
        <v>4.4790743198804179</v>
      </c>
      <c r="Y33" s="78">
        <v>34</v>
      </c>
      <c r="Z33" s="78">
        <f t="shared" si="46"/>
        <v>1.5228852687593422</v>
      </c>
      <c r="AA33" s="78">
        <v>0.37</v>
      </c>
      <c r="AB33" s="78">
        <f t="shared" si="47"/>
        <v>1.6572574983557548E-2</v>
      </c>
      <c r="AC33" s="78">
        <f t="shared" si="48"/>
        <v>6.018532163623318</v>
      </c>
      <c r="AD33" s="78"/>
      <c r="AE33" s="78">
        <f t="shared" si="49"/>
        <v>0</v>
      </c>
      <c r="AF33" s="78">
        <v>101.92</v>
      </c>
      <c r="AG33" s="78">
        <f t="shared" si="50"/>
        <v>4.5650725468221216</v>
      </c>
      <c r="AH33" s="78">
        <v>2.4300000000000002</v>
      </c>
      <c r="AI33" s="78">
        <v>0.14000000000000001</v>
      </c>
      <c r="AJ33" s="78">
        <v>0.18</v>
      </c>
      <c r="AK33" s="78">
        <v>0.25</v>
      </c>
      <c r="AL33" s="78">
        <f t="shared" si="51"/>
        <v>13.583604710445439</v>
      </c>
      <c r="AM33" s="78">
        <v>50</v>
      </c>
      <c r="AN33" s="36">
        <f t="shared" si="15"/>
        <v>6.7918023552227194</v>
      </c>
      <c r="AO33" s="36">
        <f t="shared" si="16"/>
        <v>25.520197349749367</v>
      </c>
      <c r="AP33" s="89">
        <v>20</v>
      </c>
      <c r="AQ33" s="89">
        <f t="shared" si="52"/>
        <v>30.624236819699238</v>
      </c>
      <c r="AR33">
        <v>27.74844212238126</v>
      </c>
      <c r="AS33">
        <f t="shared" si="18"/>
        <v>110.36380595578888</v>
      </c>
    </row>
    <row r="34" spans="1:45" ht="19.5">
      <c r="A34" s="155" t="s">
        <v>28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S34" t="e">
        <f t="shared" si="18"/>
        <v>#DIV/0!</v>
      </c>
    </row>
    <row r="35" spans="1:45" ht="18.75">
      <c r="A35" s="67">
        <v>16</v>
      </c>
      <c r="B35" s="11" t="s">
        <v>29</v>
      </c>
      <c r="C35" s="30">
        <v>5</v>
      </c>
      <c r="D35" s="88">
        <v>10</v>
      </c>
      <c r="E35" s="31">
        <f t="shared" si="0"/>
        <v>0.16699999999999998</v>
      </c>
      <c r="F35" s="31"/>
      <c r="G35" s="31">
        <v>4</v>
      </c>
      <c r="H35" s="31">
        <v>1.57</v>
      </c>
      <c r="I35" s="33">
        <v>223.1</v>
      </c>
      <c r="J35" s="78">
        <f t="shared" ref="J35:J40" si="53">I35/167.25</f>
        <v>1.333931240657698</v>
      </c>
      <c r="K35" s="33">
        <v>50</v>
      </c>
      <c r="L35" s="78">
        <f t="shared" ref="L35:L40" si="54">J35*K35%</f>
        <v>0.66696562032884898</v>
      </c>
      <c r="M35" s="33">
        <v>50</v>
      </c>
      <c r="N35" s="78">
        <f t="shared" ref="N35:N40" si="55">J35*M35/100</f>
        <v>0.66696562032884898</v>
      </c>
      <c r="O35" s="78">
        <f t="shared" ref="O35:O40" si="56">N35+L35+J35</f>
        <v>2.6678624813153959</v>
      </c>
      <c r="P35" s="33">
        <v>13.33</v>
      </c>
      <c r="Q35" s="78">
        <f t="shared" ref="Q35:Q40" si="57">O35*P35/100</f>
        <v>0.35562606875934227</v>
      </c>
      <c r="R35" s="78"/>
      <c r="S35" s="78"/>
      <c r="T35" s="78">
        <v>40</v>
      </c>
      <c r="U35" s="78">
        <f t="shared" ref="U35:U40" si="58">O35*T35/100</f>
        <v>1.0671449925261585</v>
      </c>
      <c r="V35" s="78">
        <v>14.56</v>
      </c>
      <c r="W35" s="78">
        <f t="shared" ref="W35:W40" si="59">O35*V35/100</f>
        <v>0.3884407772795217</v>
      </c>
      <c r="X35" s="78">
        <f t="shared" ref="X35:X40" si="60">O35+Q35+S35+U35+W35</f>
        <v>4.4790743198804179</v>
      </c>
      <c r="Y35" s="78">
        <v>34</v>
      </c>
      <c r="Z35" s="78">
        <f t="shared" ref="Z35:Z40" si="61">X35*Y35/100</f>
        <v>1.5228852687593422</v>
      </c>
      <c r="AA35" s="78">
        <v>0.37</v>
      </c>
      <c r="AB35" s="78">
        <f t="shared" ref="AB35:AB40" si="62">X35*AA35/100</f>
        <v>1.6572574983557548E-2</v>
      </c>
      <c r="AC35" s="78">
        <f t="shared" ref="AC35:AC40" si="63">AB35+Z35+X35</f>
        <v>6.018532163623318</v>
      </c>
      <c r="AD35" s="78"/>
      <c r="AE35" s="78">
        <f t="shared" ref="AE35:AE40" si="64">AC35*AD35/100</f>
        <v>0</v>
      </c>
      <c r="AF35" s="78">
        <v>101.92</v>
      </c>
      <c r="AG35" s="78">
        <f t="shared" ref="AG35:AG40" si="65">X35*AF35/100</f>
        <v>4.5650725468221216</v>
      </c>
      <c r="AH35" s="78">
        <v>2.4300000000000002</v>
      </c>
      <c r="AI35" s="78">
        <v>0.14000000000000001</v>
      </c>
      <c r="AJ35" s="78">
        <v>0.18</v>
      </c>
      <c r="AK35" s="78">
        <v>0.25</v>
      </c>
      <c r="AL35" s="78">
        <f>AC35+AG35+AH35+AI35+AJ35+AK35</f>
        <v>13.583604710445439</v>
      </c>
      <c r="AM35" s="78">
        <v>60</v>
      </c>
      <c r="AN35" s="36">
        <f t="shared" si="15"/>
        <v>8.1501628262672643</v>
      </c>
      <c r="AO35" s="36">
        <f t="shared" si="16"/>
        <v>3.6295391786310205</v>
      </c>
      <c r="AP35" s="89">
        <v>20</v>
      </c>
      <c r="AQ35" s="89">
        <f>AO35*1.2</f>
        <v>4.3554470143572246</v>
      </c>
      <c r="AR35">
        <v>3.9464451018497781</v>
      </c>
      <c r="AS35">
        <f t="shared" si="18"/>
        <v>110.36380595578889</v>
      </c>
    </row>
    <row r="36" spans="1:45" ht="18.75">
      <c r="A36" s="67">
        <v>17</v>
      </c>
      <c r="B36" s="11" t="s">
        <v>32</v>
      </c>
      <c r="C36" s="30"/>
      <c r="D36" s="88">
        <v>4</v>
      </c>
      <c r="E36" s="31">
        <f t="shared" si="0"/>
        <v>6.6799999999999998E-2</v>
      </c>
      <c r="F36" s="31"/>
      <c r="G36" s="31">
        <v>4</v>
      </c>
      <c r="H36" s="31">
        <v>1.57</v>
      </c>
      <c r="I36" s="33">
        <v>223.1</v>
      </c>
      <c r="J36" s="78">
        <f t="shared" si="53"/>
        <v>1.333931240657698</v>
      </c>
      <c r="K36" s="33">
        <v>50</v>
      </c>
      <c r="L36" s="78">
        <f t="shared" si="54"/>
        <v>0.66696562032884898</v>
      </c>
      <c r="M36" s="33">
        <v>50</v>
      </c>
      <c r="N36" s="78">
        <f t="shared" si="55"/>
        <v>0.66696562032884898</v>
      </c>
      <c r="O36" s="78">
        <f t="shared" si="56"/>
        <v>2.6678624813153959</v>
      </c>
      <c r="P36" s="33">
        <v>13.33</v>
      </c>
      <c r="Q36" s="78">
        <f t="shared" si="57"/>
        <v>0.35562606875934227</v>
      </c>
      <c r="R36" s="78"/>
      <c r="S36" s="78"/>
      <c r="T36" s="78">
        <v>40</v>
      </c>
      <c r="U36" s="78">
        <f t="shared" si="58"/>
        <v>1.0671449925261585</v>
      </c>
      <c r="V36" s="78">
        <v>14.56</v>
      </c>
      <c r="W36" s="78">
        <f t="shared" si="59"/>
        <v>0.3884407772795217</v>
      </c>
      <c r="X36" s="78">
        <f t="shared" si="60"/>
        <v>4.4790743198804179</v>
      </c>
      <c r="Y36" s="78">
        <v>34</v>
      </c>
      <c r="Z36" s="78">
        <f t="shared" si="61"/>
        <v>1.5228852687593422</v>
      </c>
      <c r="AA36" s="78">
        <v>0.37</v>
      </c>
      <c r="AB36" s="78">
        <f t="shared" si="62"/>
        <v>1.6572574983557548E-2</v>
      </c>
      <c r="AC36" s="78">
        <f t="shared" si="63"/>
        <v>6.018532163623318</v>
      </c>
      <c r="AD36" s="78"/>
      <c r="AE36" s="78">
        <f t="shared" si="64"/>
        <v>0</v>
      </c>
      <c r="AF36" s="78">
        <v>101.92</v>
      </c>
      <c r="AG36" s="78">
        <f t="shared" si="65"/>
        <v>4.5650725468221216</v>
      </c>
      <c r="AH36" s="78">
        <v>2.4300000000000002</v>
      </c>
      <c r="AI36" s="78">
        <v>0.14000000000000001</v>
      </c>
      <c r="AJ36" s="78">
        <v>0.18</v>
      </c>
      <c r="AK36" s="78">
        <v>0.25</v>
      </c>
      <c r="AL36" s="78">
        <f t="shared" ref="AL36:AL40" si="66">AC36+AG36+AH36+AI36+AJ36+AK36</f>
        <v>13.583604710445439</v>
      </c>
      <c r="AM36" s="78">
        <v>210</v>
      </c>
      <c r="AN36" s="36">
        <f t="shared" si="15"/>
        <v>28.525569891935419</v>
      </c>
      <c r="AO36" s="36">
        <f t="shared" si="16"/>
        <v>2.8128928634390413</v>
      </c>
      <c r="AP36" s="89">
        <v>20</v>
      </c>
      <c r="AQ36" s="89">
        <f t="shared" ref="AQ36:AQ40" si="67">AO36*1.2</f>
        <v>3.3754714361268494</v>
      </c>
      <c r="AR36">
        <v>3.0584949539335788</v>
      </c>
      <c r="AS36">
        <f t="shared" si="18"/>
        <v>110.36380595578888</v>
      </c>
    </row>
    <row r="37" spans="1:45" ht="17.25" customHeight="1">
      <c r="A37" s="67">
        <v>18</v>
      </c>
      <c r="B37" s="11" t="s">
        <v>42</v>
      </c>
      <c r="C37" s="30"/>
      <c r="D37" s="88">
        <v>10</v>
      </c>
      <c r="E37" s="31">
        <f>D37*0.0167</f>
        <v>0.16699999999999998</v>
      </c>
      <c r="F37" s="31"/>
      <c r="G37" s="31">
        <v>4</v>
      </c>
      <c r="H37" s="31">
        <v>1.57</v>
      </c>
      <c r="I37" s="33">
        <v>223.1</v>
      </c>
      <c r="J37" s="78">
        <f t="shared" si="53"/>
        <v>1.333931240657698</v>
      </c>
      <c r="K37" s="33">
        <v>50</v>
      </c>
      <c r="L37" s="78">
        <f t="shared" si="54"/>
        <v>0.66696562032884898</v>
      </c>
      <c r="M37" s="33">
        <v>50</v>
      </c>
      <c r="N37" s="78">
        <f t="shared" si="55"/>
        <v>0.66696562032884898</v>
      </c>
      <c r="O37" s="78">
        <f t="shared" si="56"/>
        <v>2.6678624813153959</v>
      </c>
      <c r="P37" s="33">
        <v>13.33</v>
      </c>
      <c r="Q37" s="78">
        <f t="shared" si="57"/>
        <v>0.35562606875934227</v>
      </c>
      <c r="R37" s="78"/>
      <c r="S37" s="78"/>
      <c r="T37" s="78">
        <v>40</v>
      </c>
      <c r="U37" s="78">
        <f t="shared" si="58"/>
        <v>1.0671449925261585</v>
      </c>
      <c r="V37" s="78">
        <v>14.56</v>
      </c>
      <c r="W37" s="78">
        <f t="shared" si="59"/>
        <v>0.3884407772795217</v>
      </c>
      <c r="X37" s="78">
        <f t="shared" si="60"/>
        <v>4.4790743198804179</v>
      </c>
      <c r="Y37" s="78">
        <v>34</v>
      </c>
      <c r="Z37" s="78">
        <f t="shared" si="61"/>
        <v>1.5228852687593422</v>
      </c>
      <c r="AA37" s="78">
        <v>0.37</v>
      </c>
      <c r="AB37" s="78">
        <f t="shared" si="62"/>
        <v>1.6572574983557548E-2</v>
      </c>
      <c r="AC37" s="78">
        <f t="shared" si="63"/>
        <v>6.018532163623318</v>
      </c>
      <c r="AD37" s="78"/>
      <c r="AE37" s="78">
        <f t="shared" si="64"/>
        <v>0</v>
      </c>
      <c r="AF37" s="78">
        <v>101.92</v>
      </c>
      <c r="AG37" s="78">
        <f t="shared" si="65"/>
        <v>4.5650725468221216</v>
      </c>
      <c r="AH37" s="78">
        <v>2.4300000000000002</v>
      </c>
      <c r="AI37" s="78">
        <v>0.14000000000000001</v>
      </c>
      <c r="AJ37" s="78">
        <v>0.18</v>
      </c>
      <c r="AK37" s="78">
        <v>0.25</v>
      </c>
      <c r="AL37" s="78">
        <f t="shared" si="66"/>
        <v>13.583604710445439</v>
      </c>
      <c r="AM37" s="78">
        <v>60</v>
      </c>
      <c r="AN37" s="36">
        <f t="shared" si="15"/>
        <v>8.1501628262672643</v>
      </c>
      <c r="AO37" s="36">
        <f>(AL37*E37)+(AN37*E37)</f>
        <v>3.6295391786310205</v>
      </c>
      <c r="AP37" s="89">
        <v>20</v>
      </c>
      <c r="AQ37" s="89">
        <f t="shared" si="67"/>
        <v>4.3554470143572246</v>
      </c>
      <c r="AR37">
        <v>3.9464451018497781</v>
      </c>
      <c r="AS37">
        <f t="shared" si="18"/>
        <v>110.36380595578889</v>
      </c>
    </row>
    <row r="38" spans="1:45" ht="37.5" hidden="1">
      <c r="A38" s="67">
        <v>19</v>
      </c>
      <c r="B38" s="11" t="s">
        <v>43</v>
      </c>
      <c r="C38" s="106"/>
      <c r="D38" s="88">
        <v>2</v>
      </c>
      <c r="E38" s="31">
        <f>D38*0.0167</f>
        <v>3.3399999999999999E-2</v>
      </c>
      <c r="F38" s="31"/>
      <c r="G38" s="31">
        <v>4</v>
      </c>
      <c r="H38" s="31">
        <v>1.57</v>
      </c>
      <c r="I38" s="33">
        <v>223.1</v>
      </c>
      <c r="J38" s="78">
        <f t="shared" si="53"/>
        <v>1.333931240657698</v>
      </c>
      <c r="K38" s="33">
        <v>50</v>
      </c>
      <c r="L38" s="78">
        <f t="shared" si="54"/>
        <v>0.66696562032884898</v>
      </c>
      <c r="M38" s="33">
        <v>50</v>
      </c>
      <c r="N38" s="78">
        <f t="shared" si="55"/>
        <v>0.66696562032884898</v>
      </c>
      <c r="O38" s="78">
        <f t="shared" si="56"/>
        <v>2.6678624813153959</v>
      </c>
      <c r="P38" s="33">
        <v>13.33</v>
      </c>
      <c r="Q38" s="78">
        <f t="shared" si="57"/>
        <v>0.35562606875934227</v>
      </c>
      <c r="R38" s="78"/>
      <c r="S38" s="78"/>
      <c r="T38" s="78">
        <v>40</v>
      </c>
      <c r="U38" s="78">
        <f t="shared" si="58"/>
        <v>1.0671449925261585</v>
      </c>
      <c r="V38" s="78">
        <v>14.56</v>
      </c>
      <c r="W38" s="78">
        <f t="shared" si="59"/>
        <v>0.3884407772795217</v>
      </c>
      <c r="X38" s="78">
        <f t="shared" si="60"/>
        <v>4.4790743198804179</v>
      </c>
      <c r="Y38" s="78">
        <v>34</v>
      </c>
      <c r="Z38" s="78">
        <f t="shared" si="61"/>
        <v>1.5228852687593422</v>
      </c>
      <c r="AA38" s="78">
        <v>0.37</v>
      </c>
      <c r="AB38" s="78">
        <f t="shared" si="62"/>
        <v>1.6572574983557548E-2</v>
      </c>
      <c r="AC38" s="78">
        <f t="shared" si="63"/>
        <v>6.018532163623318</v>
      </c>
      <c r="AD38" s="78"/>
      <c r="AE38" s="78">
        <f t="shared" si="64"/>
        <v>0</v>
      </c>
      <c r="AF38" s="78">
        <v>101.92</v>
      </c>
      <c r="AG38" s="78">
        <f t="shared" si="65"/>
        <v>4.5650725468221216</v>
      </c>
      <c r="AH38" s="78">
        <v>2.4300000000000002</v>
      </c>
      <c r="AI38" s="78">
        <v>0.14000000000000001</v>
      </c>
      <c r="AJ38" s="78">
        <v>0.18</v>
      </c>
      <c r="AK38" s="78">
        <v>0.25</v>
      </c>
      <c r="AL38" s="78">
        <f t="shared" si="66"/>
        <v>13.583604710445439</v>
      </c>
      <c r="AM38" s="78">
        <v>50</v>
      </c>
      <c r="AN38" s="36">
        <f t="shared" si="15"/>
        <v>6.7918023552227194</v>
      </c>
      <c r="AO38" s="36">
        <f>(AL38*E38)+(AN38*E38)</f>
        <v>0.68053859599331645</v>
      </c>
      <c r="AP38" s="89">
        <v>20</v>
      </c>
      <c r="AQ38" s="89">
        <f t="shared" si="67"/>
        <v>0.81664631519197972</v>
      </c>
      <c r="AR38">
        <v>0.73995845659683357</v>
      </c>
      <c r="AS38">
        <f t="shared" si="18"/>
        <v>110.36380595578889</v>
      </c>
    </row>
    <row r="39" spans="1:45" ht="37.5">
      <c r="A39" s="67">
        <v>19</v>
      </c>
      <c r="B39" s="11" t="s">
        <v>100</v>
      </c>
      <c r="C39" s="30">
        <v>5</v>
      </c>
      <c r="D39" s="88">
        <v>5</v>
      </c>
      <c r="E39" s="31">
        <f t="shared" ref="E39:E40" si="68">D39*0.0167</f>
        <v>8.3499999999999991E-2</v>
      </c>
      <c r="F39" s="31"/>
      <c r="G39" s="31">
        <v>4</v>
      </c>
      <c r="H39" s="31">
        <v>1.57</v>
      </c>
      <c r="I39" s="33">
        <v>223.1</v>
      </c>
      <c r="J39" s="78">
        <f t="shared" si="53"/>
        <v>1.333931240657698</v>
      </c>
      <c r="K39" s="33">
        <v>50</v>
      </c>
      <c r="L39" s="78">
        <f t="shared" si="54"/>
        <v>0.66696562032884898</v>
      </c>
      <c r="M39" s="33">
        <v>50</v>
      </c>
      <c r="N39" s="78">
        <f t="shared" si="55"/>
        <v>0.66696562032884898</v>
      </c>
      <c r="O39" s="78">
        <f t="shared" si="56"/>
        <v>2.6678624813153959</v>
      </c>
      <c r="P39" s="33">
        <v>13.33</v>
      </c>
      <c r="Q39" s="78">
        <f t="shared" si="57"/>
        <v>0.35562606875934227</v>
      </c>
      <c r="R39" s="78"/>
      <c r="S39" s="78"/>
      <c r="T39" s="78">
        <v>40</v>
      </c>
      <c r="U39" s="78">
        <f t="shared" si="58"/>
        <v>1.0671449925261585</v>
      </c>
      <c r="V39" s="78">
        <v>14.56</v>
      </c>
      <c r="W39" s="78">
        <f t="shared" si="59"/>
        <v>0.3884407772795217</v>
      </c>
      <c r="X39" s="78">
        <f t="shared" si="60"/>
        <v>4.4790743198804179</v>
      </c>
      <c r="Y39" s="78">
        <v>34</v>
      </c>
      <c r="Z39" s="78">
        <f t="shared" si="61"/>
        <v>1.5228852687593422</v>
      </c>
      <c r="AA39" s="78">
        <v>0.37</v>
      </c>
      <c r="AB39" s="78">
        <f t="shared" si="62"/>
        <v>1.6572574983557548E-2</v>
      </c>
      <c r="AC39" s="78">
        <f t="shared" si="63"/>
        <v>6.018532163623318</v>
      </c>
      <c r="AD39" s="78"/>
      <c r="AE39" s="78">
        <f t="shared" si="64"/>
        <v>0</v>
      </c>
      <c r="AF39" s="78">
        <v>101.92</v>
      </c>
      <c r="AG39" s="78">
        <f t="shared" si="65"/>
        <v>4.5650725468221216</v>
      </c>
      <c r="AH39" s="78">
        <v>2.4300000000000002</v>
      </c>
      <c r="AI39" s="78">
        <v>0.14000000000000001</v>
      </c>
      <c r="AJ39" s="78">
        <v>0.18</v>
      </c>
      <c r="AK39" s="78">
        <v>0.25</v>
      </c>
      <c r="AL39" s="78">
        <f t="shared" si="66"/>
        <v>13.583604710445439</v>
      </c>
      <c r="AM39" s="78">
        <v>270</v>
      </c>
      <c r="AN39" s="36">
        <f t="shared" si="15"/>
        <v>36.675732718202681</v>
      </c>
      <c r="AO39" s="36">
        <f t="shared" si="16"/>
        <v>4.1966546752921179</v>
      </c>
      <c r="AP39" s="128">
        <v>20</v>
      </c>
      <c r="AQ39" s="89">
        <f t="shared" si="67"/>
        <v>5.0359856103505409</v>
      </c>
      <c r="AR39">
        <v>4.5630771490138065</v>
      </c>
      <c r="AS39">
        <f t="shared" si="18"/>
        <v>110.36380595578888</v>
      </c>
    </row>
    <row r="40" spans="1:45" ht="18.75">
      <c r="A40" s="67">
        <v>20</v>
      </c>
      <c r="B40" s="11" t="s">
        <v>44</v>
      </c>
      <c r="C40" s="30">
        <v>5</v>
      </c>
      <c r="D40" s="88">
        <v>7</v>
      </c>
      <c r="E40" s="31">
        <f t="shared" si="68"/>
        <v>0.1169</v>
      </c>
      <c r="F40" s="31"/>
      <c r="G40" s="31">
        <v>4</v>
      </c>
      <c r="H40" s="31">
        <v>1.57</v>
      </c>
      <c r="I40" s="33">
        <v>223.1</v>
      </c>
      <c r="J40" s="78">
        <f t="shared" si="53"/>
        <v>1.333931240657698</v>
      </c>
      <c r="K40" s="33">
        <v>50</v>
      </c>
      <c r="L40" s="78">
        <f t="shared" si="54"/>
        <v>0.66696562032884898</v>
      </c>
      <c r="M40" s="33">
        <v>50</v>
      </c>
      <c r="N40" s="78">
        <f t="shared" si="55"/>
        <v>0.66696562032884898</v>
      </c>
      <c r="O40" s="78">
        <f t="shared" si="56"/>
        <v>2.6678624813153959</v>
      </c>
      <c r="P40" s="33">
        <v>13.33</v>
      </c>
      <c r="Q40" s="78">
        <f t="shared" si="57"/>
        <v>0.35562606875934227</v>
      </c>
      <c r="R40" s="78"/>
      <c r="S40" s="78"/>
      <c r="T40" s="78">
        <v>40</v>
      </c>
      <c r="U40" s="78">
        <f t="shared" si="58"/>
        <v>1.0671449925261585</v>
      </c>
      <c r="V40" s="78">
        <v>14.56</v>
      </c>
      <c r="W40" s="78">
        <f t="shared" si="59"/>
        <v>0.3884407772795217</v>
      </c>
      <c r="X40" s="78">
        <f t="shared" si="60"/>
        <v>4.4790743198804179</v>
      </c>
      <c r="Y40" s="78">
        <v>34</v>
      </c>
      <c r="Z40" s="78">
        <f t="shared" si="61"/>
        <v>1.5228852687593422</v>
      </c>
      <c r="AA40" s="78">
        <v>0.37</v>
      </c>
      <c r="AB40" s="78">
        <f t="shared" si="62"/>
        <v>1.6572574983557548E-2</v>
      </c>
      <c r="AC40" s="78">
        <f t="shared" si="63"/>
        <v>6.018532163623318</v>
      </c>
      <c r="AD40" s="78"/>
      <c r="AE40" s="78">
        <f t="shared" si="64"/>
        <v>0</v>
      </c>
      <c r="AF40" s="78">
        <v>101.92</v>
      </c>
      <c r="AG40" s="78">
        <f t="shared" si="65"/>
        <v>4.5650725468221216</v>
      </c>
      <c r="AH40" s="78">
        <v>2.4300000000000002</v>
      </c>
      <c r="AI40" s="78">
        <v>0.14000000000000001</v>
      </c>
      <c r="AJ40" s="78">
        <v>0.18</v>
      </c>
      <c r="AK40" s="78">
        <v>0.25</v>
      </c>
      <c r="AL40" s="78">
        <f t="shared" si="66"/>
        <v>13.583604710445439</v>
      </c>
      <c r="AM40" s="78">
        <v>205</v>
      </c>
      <c r="AN40" s="36">
        <f t="shared" si="15"/>
        <v>27.846389656413148</v>
      </c>
      <c r="AO40" s="36">
        <f t="shared" si="16"/>
        <v>4.8431663414857695</v>
      </c>
      <c r="AP40" s="89">
        <v>20</v>
      </c>
      <c r="AQ40" s="89">
        <f t="shared" si="67"/>
        <v>5.8117996097829234</v>
      </c>
      <c r="AR40">
        <v>5.2660376827807989</v>
      </c>
      <c r="AS40">
        <f t="shared" si="18"/>
        <v>110.36380595578889</v>
      </c>
    </row>
    <row r="41" spans="1:4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</row>
    <row r="42" spans="1:4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</row>
    <row r="43" spans="1:45" ht="18.75">
      <c r="A43" s="152" t="s">
        <v>57</v>
      </c>
      <c r="B43" s="152"/>
      <c r="C43" s="64"/>
      <c r="D43" s="104"/>
      <c r="E43" s="104"/>
      <c r="F43" s="104"/>
      <c r="G43" s="104"/>
      <c r="H43" s="104"/>
      <c r="I43" s="105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</row>
    <row r="44" spans="1:45" ht="18.75">
      <c r="A44" s="153" t="s">
        <v>53</v>
      </c>
      <c r="B44" s="153"/>
      <c r="C44" s="153"/>
      <c r="D44" s="153"/>
      <c r="E44" s="153"/>
      <c r="F44" s="153"/>
      <c r="G44" s="153"/>
      <c r="H44" s="153"/>
      <c r="I44" s="153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</row>
    <row r="45" spans="1:4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</row>
    <row r="46" spans="1:4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</row>
    <row r="47" spans="1:4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</row>
    <row r="48" spans="1:4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</row>
    <row r="49" spans="1:4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</row>
    <row r="50" spans="1:45" ht="18.75" customHeight="1">
      <c r="A50" s="234" t="s">
        <v>98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</row>
    <row r="51" spans="1:45" ht="18.75">
      <c r="A51" s="229" t="s">
        <v>50</v>
      </c>
      <c r="B51" s="229" t="s">
        <v>56</v>
      </c>
      <c r="C51" s="100"/>
      <c r="D51" s="233" t="s">
        <v>119</v>
      </c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</row>
    <row r="52" spans="1:45" ht="51" customHeight="1">
      <c r="A52" s="229"/>
      <c r="B52" s="229"/>
      <c r="C52" s="230" t="s">
        <v>68</v>
      </c>
      <c r="D52" s="231" t="s">
        <v>69</v>
      </c>
      <c r="E52" s="231" t="s">
        <v>70</v>
      </c>
      <c r="F52" s="231" t="s">
        <v>71</v>
      </c>
      <c r="G52" s="188" t="s">
        <v>72</v>
      </c>
      <c r="H52" s="188" t="s">
        <v>73</v>
      </c>
      <c r="I52" s="188" t="s">
        <v>74</v>
      </c>
      <c r="J52" s="189" t="s">
        <v>120</v>
      </c>
      <c r="K52" s="189" t="s">
        <v>75</v>
      </c>
      <c r="L52" s="189"/>
      <c r="M52" s="189" t="s">
        <v>76</v>
      </c>
      <c r="N52" s="189"/>
      <c r="O52" s="189" t="s">
        <v>77</v>
      </c>
      <c r="P52" s="189" t="s">
        <v>78</v>
      </c>
      <c r="Q52" s="189"/>
      <c r="R52" s="189" t="s">
        <v>79</v>
      </c>
      <c r="S52" s="189"/>
      <c r="T52" s="189" t="s">
        <v>80</v>
      </c>
      <c r="U52" s="189"/>
      <c r="V52" s="189" t="s">
        <v>81</v>
      </c>
      <c r="W52" s="189"/>
      <c r="X52" s="40" t="s">
        <v>82</v>
      </c>
      <c r="Y52" s="189" t="s">
        <v>83</v>
      </c>
      <c r="Z52" s="189"/>
      <c r="AA52" s="189" t="s">
        <v>84</v>
      </c>
      <c r="AB52" s="189"/>
      <c r="AC52" s="27" t="s">
        <v>85</v>
      </c>
      <c r="AD52" s="189" t="s">
        <v>86</v>
      </c>
      <c r="AE52" s="189"/>
      <c r="AF52" s="189" t="s">
        <v>128</v>
      </c>
      <c r="AG52" s="189"/>
      <c r="AH52" s="189" t="s">
        <v>121</v>
      </c>
      <c r="AI52" s="189" t="s">
        <v>118</v>
      </c>
      <c r="AJ52" s="189" t="s">
        <v>88</v>
      </c>
      <c r="AK52" s="194" t="str">
        <f>AK13</f>
        <v>Амортизация</v>
      </c>
      <c r="AL52" s="189" t="s">
        <v>89</v>
      </c>
      <c r="AM52" s="189" t="s">
        <v>90</v>
      </c>
      <c r="AN52" s="189"/>
      <c r="AO52" s="183" t="s">
        <v>91</v>
      </c>
      <c r="AP52" s="232" t="s">
        <v>99</v>
      </c>
      <c r="AQ52" s="206" t="s">
        <v>91</v>
      </c>
      <c r="AR52" s="204" t="s">
        <v>116</v>
      </c>
      <c r="AS52" s="204" t="s">
        <v>117</v>
      </c>
    </row>
    <row r="53" spans="1:45">
      <c r="A53" s="229"/>
      <c r="B53" s="229"/>
      <c r="C53" s="230"/>
      <c r="D53" s="231"/>
      <c r="E53" s="231"/>
      <c r="F53" s="231"/>
      <c r="G53" s="188"/>
      <c r="H53" s="188"/>
      <c r="I53" s="188"/>
      <c r="J53" s="189"/>
      <c r="K53" s="197">
        <v>0.5</v>
      </c>
      <c r="L53" s="197"/>
      <c r="M53" s="197">
        <v>0.5</v>
      </c>
      <c r="N53" s="197"/>
      <c r="O53" s="189"/>
      <c r="P53" s="191">
        <v>0.1333</v>
      </c>
      <c r="Q53" s="191"/>
      <c r="R53" s="191">
        <v>5.2699999999999997E-2</v>
      </c>
      <c r="S53" s="191"/>
      <c r="T53" s="197">
        <v>0.4</v>
      </c>
      <c r="U53" s="197"/>
      <c r="V53" s="191">
        <v>0.14560000000000001</v>
      </c>
      <c r="W53" s="191"/>
      <c r="X53" s="28"/>
      <c r="Y53" s="196">
        <v>0.34</v>
      </c>
      <c r="Z53" s="196"/>
      <c r="AA53" s="191">
        <v>3.7000000000000002E-3</v>
      </c>
      <c r="AB53" s="191"/>
      <c r="AC53" s="29"/>
      <c r="AD53" s="191"/>
      <c r="AE53" s="191"/>
      <c r="AF53" s="191">
        <v>1.0192000000000001</v>
      </c>
      <c r="AG53" s="191"/>
      <c r="AH53" s="189"/>
      <c r="AI53" s="189"/>
      <c r="AJ53" s="189"/>
      <c r="AK53" s="195"/>
      <c r="AL53" s="189"/>
      <c r="AM53" s="111" t="s">
        <v>92</v>
      </c>
      <c r="AN53" s="111" t="s">
        <v>93</v>
      </c>
      <c r="AO53" s="183"/>
      <c r="AP53" s="232"/>
      <c r="AQ53" s="206"/>
      <c r="AR53" s="204"/>
      <c r="AS53" s="204"/>
    </row>
    <row r="54" spans="1:45">
      <c r="A54" s="101">
        <f>A15</f>
        <v>1</v>
      </c>
      <c r="B54" s="101">
        <f t="shared" ref="B54:AQ54" si="69">B15</f>
        <v>2</v>
      </c>
      <c r="C54" s="101">
        <f t="shared" si="69"/>
        <v>0</v>
      </c>
      <c r="D54" s="101">
        <f t="shared" si="69"/>
        <v>3</v>
      </c>
      <c r="E54" s="101">
        <f t="shared" si="69"/>
        <v>4</v>
      </c>
      <c r="F54" s="101">
        <f t="shared" si="69"/>
        <v>5</v>
      </c>
      <c r="G54" s="101">
        <f t="shared" si="69"/>
        <v>5</v>
      </c>
      <c r="H54" s="101">
        <f t="shared" si="69"/>
        <v>6</v>
      </c>
      <c r="I54" s="101">
        <f t="shared" si="69"/>
        <v>7</v>
      </c>
      <c r="J54" s="101">
        <f t="shared" si="69"/>
        <v>8</v>
      </c>
      <c r="K54" s="101">
        <f t="shared" si="69"/>
        <v>9</v>
      </c>
      <c r="L54" s="101">
        <f t="shared" si="69"/>
        <v>10</v>
      </c>
      <c r="M54" s="101">
        <f t="shared" si="69"/>
        <v>11</v>
      </c>
      <c r="N54" s="101">
        <f t="shared" si="69"/>
        <v>12</v>
      </c>
      <c r="O54" s="101">
        <f t="shared" si="69"/>
        <v>13</v>
      </c>
      <c r="P54" s="101">
        <f t="shared" si="69"/>
        <v>14</v>
      </c>
      <c r="Q54" s="101">
        <f t="shared" si="69"/>
        <v>15</v>
      </c>
      <c r="R54" s="101">
        <f t="shared" si="69"/>
        <v>15</v>
      </c>
      <c r="S54" s="101">
        <f t="shared" si="69"/>
        <v>16</v>
      </c>
      <c r="T54" s="101">
        <f t="shared" si="69"/>
        <v>16</v>
      </c>
      <c r="U54" s="101">
        <f t="shared" si="69"/>
        <v>17</v>
      </c>
      <c r="V54" s="101">
        <f t="shared" si="69"/>
        <v>18</v>
      </c>
      <c r="W54" s="101">
        <f t="shared" si="69"/>
        <v>19</v>
      </c>
      <c r="X54" s="101">
        <f t="shared" si="69"/>
        <v>20</v>
      </c>
      <c r="Y54" s="101">
        <f t="shared" si="69"/>
        <v>21</v>
      </c>
      <c r="Z54" s="101">
        <f t="shared" si="69"/>
        <v>22</v>
      </c>
      <c r="AA54" s="101">
        <f t="shared" si="69"/>
        <v>23</v>
      </c>
      <c r="AB54" s="101">
        <f t="shared" si="69"/>
        <v>24</v>
      </c>
      <c r="AC54" s="101">
        <f t="shared" si="69"/>
        <v>25</v>
      </c>
      <c r="AD54" s="101">
        <f t="shared" si="69"/>
        <v>0</v>
      </c>
      <c r="AE54" s="101">
        <f t="shared" si="69"/>
        <v>0</v>
      </c>
      <c r="AF54" s="101">
        <f t="shared" si="69"/>
        <v>26</v>
      </c>
      <c r="AG54" s="101">
        <f t="shared" si="69"/>
        <v>27</v>
      </c>
      <c r="AH54" s="101">
        <f t="shared" si="69"/>
        <v>28</v>
      </c>
      <c r="AI54" s="101">
        <f t="shared" si="69"/>
        <v>29</v>
      </c>
      <c r="AJ54" s="101">
        <f t="shared" si="69"/>
        <v>30</v>
      </c>
      <c r="AK54" s="101">
        <f t="shared" si="69"/>
        <v>31</v>
      </c>
      <c r="AL54" s="101">
        <f t="shared" si="69"/>
        <v>32</v>
      </c>
      <c r="AM54" s="101">
        <f t="shared" si="69"/>
        <v>33</v>
      </c>
      <c r="AN54" s="101">
        <f t="shared" si="69"/>
        <v>34</v>
      </c>
      <c r="AO54" s="101">
        <f t="shared" si="69"/>
        <v>35</v>
      </c>
      <c r="AP54" s="101">
        <f t="shared" si="69"/>
        <v>36</v>
      </c>
      <c r="AQ54" s="101">
        <f t="shared" si="69"/>
        <v>37</v>
      </c>
      <c r="AR54" s="204"/>
      <c r="AS54" s="204"/>
    </row>
    <row r="55" spans="1:45" ht="19.5">
      <c r="A55" s="155" t="s">
        <v>5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</row>
    <row r="56" spans="1:45" ht="18.75">
      <c r="A56" s="67">
        <v>1</v>
      </c>
      <c r="B56" s="11" t="s">
        <v>45</v>
      </c>
      <c r="C56" s="30"/>
      <c r="D56" s="88">
        <v>30</v>
      </c>
      <c r="E56" s="31">
        <f>D56*0.0167</f>
        <v>0.501</v>
      </c>
      <c r="F56" s="31"/>
      <c r="G56" s="31">
        <v>4</v>
      </c>
      <c r="H56" s="31">
        <v>1.57</v>
      </c>
      <c r="I56" s="33">
        <v>223.1</v>
      </c>
      <c r="J56" s="78">
        <f>I56/167.25</f>
        <v>1.333931240657698</v>
      </c>
      <c r="K56" s="33">
        <v>50</v>
      </c>
      <c r="L56" s="78">
        <f>J56*K56%</f>
        <v>0.66696562032884898</v>
      </c>
      <c r="M56" s="33">
        <v>50</v>
      </c>
      <c r="N56" s="78">
        <f>J56*M56/100</f>
        <v>0.66696562032884898</v>
      </c>
      <c r="O56" s="78">
        <f>N56+L56+J56</f>
        <v>2.6678624813153959</v>
      </c>
      <c r="P56" s="33">
        <v>13.33</v>
      </c>
      <c r="Q56" s="78">
        <f>O56*P56/100</f>
        <v>0.35562606875934227</v>
      </c>
      <c r="R56" s="78"/>
      <c r="S56" s="78"/>
      <c r="T56" s="78">
        <v>40</v>
      </c>
      <c r="U56" s="78">
        <f>O56*T56/100</f>
        <v>1.0671449925261585</v>
      </c>
      <c r="V56" s="78">
        <v>14.56</v>
      </c>
      <c r="W56" s="78">
        <f>O56*V56/100</f>
        <v>0.3884407772795217</v>
      </c>
      <c r="X56" s="78">
        <f>O56+Q56+S56+U56+W56</f>
        <v>4.4790743198804179</v>
      </c>
      <c r="Y56" s="78">
        <v>34</v>
      </c>
      <c r="Z56" s="78">
        <f>X56*Y56/100</f>
        <v>1.5228852687593422</v>
      </c>
      <c r="AA56" s="78">
        <v>0.37</v>
      </c>
      <c r="AB56" s="78">
        <f>X56*AA56/100</f>
        <v>1.6572574983557548E-2</v>
      </c>
      <c r="AC56" s="78">
        <f>AB56+Z56+X56</f>
        <v>6.018532163623318</v>
      </c>
      <c r="AD56" s="78"/>
      <c r="AE56" s="78">
        <f>AC56*AD56/100</f>
        <v>0</v>
      </c>
      <c r="AF56" s="78">
        <v>101.92</v>
      </c>
      <c r="AG56" s="78">
        <f>X56*AF56/100</f>
        <v>4.5650725468221216</v>
      </c>
      <c r="AH56" s="78">
        <v>2.4300000000000002</v>
      </c>
      <c r="AI56" s="78">
        <v>0.14000000000000001</v>
      </c>
      <c r="AJ56" s="78">
        <v>0.18</v>
      </c>
      <c r="AK56" s="78">
        <v>0.25</v>
      </c>
      <c r="AL56" s="78">
        <f>AC56+AG56+AH56+AI56+AJ56+AK56</f>
        <v>13.583604710445439</v>
      </c>
      <c r="AM56" s="78">
        <v>50</v>
      </c>
      <c r="AN56" s="36">
        <f>AL56*AM56/100</f>
        <v>6.7918023552227194</v>
      </c>
      <c r="AO56" s="36">
        <f t="shared" ref="AO56:AO62" si="70">(AL56*E56)+(AN56*E56)</f>
        <v>10.208078939899748</v>
      </c>
      <c r="AP56" s="89">
        <v>20</v>
      </c>
      <c r="AQ56" s="89">
        <f>AO56*1.2</f>
        <v>12.249694727879698</v>
      </c>
      <c r="AR56">
        <v>11.099376848952502</v>
      </c>
      <c r="AS56">
        <f t="shared" si="18"/>
        <v>110.36380595578892</v>
      </c>
    </row>
    <row r="57" spans="1:45" ht="18.75">
      <c r="A57" s="67">
        <v>2</v>
      </c>
      <c r="B57" s="11" t="s">
        <v>58</v>
      </c>
      <c r="C57" s="30"/>
      <c r="D57" s="88">
        <v>33</v>
      </c>
      <c r="E57" s="31">
        <f t="shared" ref="E57:E62" si="71">D57*0.0167</f>
        <v>0.55110000000000003</v>
      </c>
      <c r="F57" s="31"/>
      <c r="G57" s="31">
        <v>4</v>
      </c>
      <c r="H57" s="31">
        <v>1.57</v>
      </c>
      <c r="I57" s="33">
        <v>223.1</v>
      </c>
      <c r="J57" s="78">
        <f t="shared" ref="J57:J62" si="72">I57/167.25</f>
        <v>1.333931240657698</v>
      </c>
      <c r="K57" s="33">
        <v>50</v>
      </c>
      <c r="L57" s="78">
        <f t="shared" ref="L57:L62" si="73">J57*K57%</f>
        <v>0.66696562032884898</v>
      </c>
      <c r="M57" s="33">
        <v>50</v>
      </c>
      <c r="N57" s="78">
        <f t="shared" ref="N57:N62" si="74">J57*M57/100</f>
        <v>0.66696562032884898</v>
      </c>
      <c r="O57" s="78">
        <f t="shared" ref="O57:O62" si="75">N57+L57+J57</f>
        <v>2.6678624813153959</v>
      </c>
      <c r="P57" s="33">
        <v>13.33</v>
      </c>
      <c r="Q57" s="78">
        <f t="shared" ref="Q57:Q62" si="76">O57*P57/100</f>
        <v>0.35562606875934227</v>
      </c>
      <c r="R57" s="78"/>
      <c r="S57" s="78"/>
      <c r="T57" s="78">
        <v>40</v>
      </c>
      <c r="U57" s="78">
        <f t="shared" ref="U57:U62" si="77">O57*T57/100</f>
        <v>1.0671449925261585</v>
      </c>
      <c r="V57" s="78">
        <v>14.56</v>
      </c>
      <c r="W57" s="78">
        <f t="shared" ref="W57:W62" si="78">O57*V57/100</f>
        <v>0.3884407772795217</v>
      </c>
      <c r="X57" s="78">
        <f t="shared" ref="X57:X62" si="79">O57+Q57+S57+U57+W57</f>
        <v>4.4790743198804179</v>
      </c>
      <c r="Y57" s="78">
        <v>34</v>
      </c>
      <c r="Z57" s="78">
        <f t="shared" ref="Z57:Z62" si="80">X57*Y57/100</f>
        <v>1.5228852687593422</v>
      </c>
      <c r="AA57" s="78">
        <v>0.37</v>
      </c>
      <c r="AB57" s="78">
        <f t="shared" ref="AB57:AB62" si="81">X57*AA57/100</f>
        <v>1.6572574983557548E-2</v>
      </c>
      <c r="AC57" s="78">
        <f t="shared" ref="AC57:AC62" si="82">AB57+Z57+X57</f>
        <v>6.018532163623318</v>
      </c>
      <c r="AD57" s="78"/>
      <c r="AE57" s="78">
        <f t="shared" ref="AE57:AE62" si="83">AC57*AD57/100</f>
        <v>0</v>
      </c>
      <c r="AF57" s="78">
        <v>101.92</v>
      </c>
      <c r="AG57" s="78">
        <f t="shared" ref="AG57:AG62" si="84">X57*AF57/100</f>
        <v>4.5650725468221216</v>
      </c>
      <c r="AH57" s="78">
        <v>2.4300000000000002</v>
      </c>
      <c r="AI57" s="78">
        <v>0.14000000000000001</v>
      </c>
      <c r="AJ57" s="78">
        <v>0.18</v>
      </c>
      <c r="AK57" s="78">
        <v>0.25</v>
      </c>
      <c r="AL57" s="78">
        <f t="shared" ref="AL57:AL62" si="85">AC57+AG57+AH57+AI57+AJ57+AK57</f>
        <v>13.583604710445439</v>
      </c>
      <c r="AM57" s="78">
        <v>50</v>
      </c>
      <c r="AN57" s="36">
        <f t="shared" ref="AN57:AN62" si="86">AL57*AM57/100</f>
        <v>6.7918023552227194</v>
      </c>
      <c r="AO57" s="36">
        <f t="shared" si="70"/>
        <v>11.228886833889723</v>
      </c>
      <c r="AP57" s="89">
        <v>20</v>
      </c>
      <c r="AQ57" s="89">
        <f t="shared" ref="AQ57:AQ62" si="87">AO57*1.2</f>
        <v>13.474664200667666</v>
      </c>
      <c r="AR57">
        <v>12.209314533847754</v>
      </c>
      <c r="AS57">
        <f t="shared" si="18"/>
        <v>110.36380595578889</v>
      </c>
    </row>
    <row r="58" spans="1:45" ht="18.75">
      <c r="A58" s="67">
        <v>3</v>
      </c>
      <c r="B58" s="11" t="s">
        <v>7</v>
      </c>
      <c r="C58" s="30">
        <v>4</v>
      </c>
      <c r="D58" s="88">
        <v>54</v>
      </c>
      <c r="E58" s="31">
        <f t="shared" si="71"/>
        <v>0.90179999999999993</v>
      </c>
      <c r="F58" s="31"/>
      <c r="G58" s="31">
        <v>4</v>
      </c>
      <c r="H58" s="31">
        <v>1.57</v>
      </c>
      <c r="I58" s="33">
        <v>223.1</v>
      </c>
      <c r="J58" s="78">
        <f t="shared" si="72"/>
        <v>1.333931240657698</v>
      </c>
      <c r="K58" s="33">
        <v>50</v>
      </c>
      <c r="L58" s="78">
        <f t="shared" si="73"/>
        <v>0.66696562032884898</v>
      </c>
      <c r="M58" s="33">
        <v>50</v>
      </c>
      <c r="N58" s="78">
        <f t="shared" si="74"/>
        <v>0.66696562032884898</v>
      </c>
      <c r="O58" s="78">
        <f t="shared" si="75"/>
        <v>2.6678624813153959</v>
      </c>
      <c r="P58" s="33">
        <v>13.33</v>
      </c>
      <c r="Q58" s="78">
        <f t="shared" si="76"/>
        <v>0.35562606875934227</v>
      </c>
      <c r="R58" s="78"/>
      <c r="S58" s="78"/>
      <c r="T58" s="78">
        <v>40</v>
      </c>
      <c r="U58" s="78">
        <f t="shared" si="77"/>
        <v>1.0671449925261585</v>
      </c>
      <c r="V58" s="78">
        <v>14.56</v>
      </c>
      <c r="W58" s="78">
        <f t="shared" si="78"/>
        <v>0.3884407772795217</v>
      </c>
      <c r="X58" s="78">
        <f t="shared" si="79"/>
        <v>4.4790743198804179</v>
      </c>
      <c r="Y58" s="78">
        <v>34</v>
      </c>
      <c r="Z58" s="78">
        <f t="shared" si="80"/>
        <v>1.5228852687593422</v>
      </c>
      <c r="AA58" s="78">
        <v>0.37</v>
      </c>
      <c r="AB58" s="78">
        <f t="shared" si="81"/>
        <v>1.6572574983557548E-2</v>
      </c>
      <c r="AC58" s="78">
        <f t="shared" si="82"/>
        <v>6.018532163623318</v>
      </c>
      <c r="AD58" s="78"/>
      <c r="AE58" s="78">
        <f t="shared" si="83"/>
        <v>0</v>
      </c>
      <c r="AF58" s="78">
        <v>101.92</v>
      </c>
      <c r="AG58" s="78">
        <f t="shared" si="84"/>
        <v>4.5650725468221216</v>
      </c>
      <c r="AH58" s="78">
        <v>2.4300000000000002</v>
      </c>
      <c r="AI58" s="78">
        <v>0.14000000000000001</v>
      </c>
      <c r="AJ58" s="78">
        <v>0.18</v>
      </c>
      <c r="AK58" s="78">
        <v>0.25</v>
      </c>
      <c r="AL58" s="78">
        <f t="shared" si="85"/>
        <v>13.583604710445439</v>
      </c>
      <c r="AM58" s="78">
        <v>50</v>
      </c>
      <c r="AN58" s="36">
        <f t="shared" si="86"/>
        <v>6.7918023552227194</v>
      </c>
      <c r="AO58" s="36">
        <f t="shared" si="70"/>
        <v>18.374542091819542</v>
      </c>
      <c r="AP58" s="89">
        <v>20</v>
      </c>
      <c r="AQ58" s="89">
        <f t="shared" si="87"/>
        <v>22.049450510183451</v>
      </c>
      <c r="AR58">
        <v>19.978878328114504</v>
      </c>
      <c r="AS58">
        <f t="shared" si="18"/>
        <v>110.36380595578889</v>
      </c>
    </row>
    <row r="59" spans="1:45" ht="37.5">
      <c r="A59" s="67">
        <v>4</v>
      </c>
      <c r="B59" s="11" t="s">
        <v>36</v>
      </c>
      <c r="C59" s="30"/>
      <c r="D59" s="88">
        <v>25</v>
      </c>
      <c r="E59" s="31">
        <f t="shared" si="71"/>
        <v>0.41749999999999998</v>
      </c>
      <c r="F59" s="31"/>
      <c r="G59" s="31">
        <v>4</v>
      </c>
      <c r="H59" s="31">
        <v>1.57</v>
      </c>
      <c r="I59" s="33">
        <v>223.1</v>
      </c>
      <c r="J59" s="78">
        <f t="shared" si="72"/>
        <v>1.333931240657698</v>
      </c>
      <c r="K59" s="33">
        <v>50</v>
      </c>
      <c r="L59" s="78">
        <f t="shared" si="73"/>
        <v>0.66696562032884898</v>
      </c>
      <c r="M59" s="33">
        <v>50</v>
      </c>
      <c r="N59" s="78">
        <f t="shared" si="74"/>
        <v>0.66696562032884898</v>
      </c>
      <c r="O59" s="78">
        <f t="shared" si="75"/>
        <v>2.6678624813153959</v>
      </c>
      <c r="P59" s="33">
        <v>13.33</v>
      </c>
      <c r="Q59" s="78">
        <f t="shared" si="76"/>
        <v>0.35562606875934227</v>
      </c>
      <c r="R59" s="78"/>
      <c r="S59" s="78"/>
      <c r="T59" s="78">
        <v>40</v>
      </c>
      <c r="U59" s="78">
        <f t="shared" si="77"/>
        <v>1.0671449925261585</v>
      </c>
      <c r="V59" s="78">
        <v>14.56</v>
      </c>
      <c r="W59" s="78">
        <f t="shared" si="78"/>
        <v>0.3884407772795217</v>
      </c>
      <c r="X59" s="78">
        <f t="shared" si="79"/>
        <v>4.4790743198804179</v>
      </c>
      <c r="Y59" s="78">
        <v>34</v>
      </c>
      <c r="Z59" s="78">
        <f t="shared" si="80"/>
        <v>1.5228852687593422</v>
      </c>
      <c r="AA59" s="78">
        <v>0.37</v>
      </c>
      <c r="AB59" s="78">
        <f t="shared" si="81"/>
        <v>1.6572574983557548E-2</v>
      </c>
      <c r="AC59" s="78">
        <f t="shared" si="82"/>
        <v>6.018532163623318</v>
      </c>
      <c r="AD59" s="78"/>
      <c r="AE59" s="78">
        <f t="shared" si="83"/>
        <v>0</v>
      </c>
      <c r="AF59" s="78">
        <v>101.92</v>
      </c>
      <c r="AG59" s="78">
        <f t="shared" si="84"/>
        <v>4.5650725468221216</v>
      </c>
      <c r="AH59" s="78">
        <v>2.4300000000000002</v>
      </c>
      <c r="AI59" s="78">
        <v>0.14000000000000001</v>
      </c>
      <c r="AJ59" s="78">
        <v>0.18</v>
      </c>
      <c r="AK59" s="78">
        <v>0.25</v>
      </c>
      <c r="AL59" s="78">
        <f t="shared" si="85"/>
        <v>13.583604710445439</v>
      </c>
      <c r="AM59" s="78">
        <v>50</v>
      </c>
      <c r="AN59" s="36">
        <f t="shared" si="86"/>
        <v>6.7918023552227194</v>
      </c>
      <c r="AO59" s="36">
        <f t="shared" si="70"/>
        <v>8.5067324499164556</v>
      </c>
      <c r="AP59" s="89">
        <v>20</v>
      </c>
      <c r="AQ59" s="89">
        <f t="shared" si="87"/>
        <v>10.208078939899746</v>
      </c>
      <c r="AR59">
        <v>9.2494807074604193</v>
      </c>
      <c r="AS59">
        <f t="shared" si="18"/>
        <v>110.36380595578888</v>
      </c>
    </row>
    <row r="60" spans="1:45" ht="37.5">
      <c r="A60" s="67">
        <v>5</v>
      </c>
      <c r="B60" s="11" t="s">
        <v>37</v>
      </c>
      <c r="C60" s="30">
        <v>4</v>
      </c>
      <c r="D60" s="88">
        <v>30</v>
      </c>
      <c r="E60" s="31">
        <f t="shared" si="71"/>
        <v>0.501</v>
      </c>
      <c r="F60" s="31"/>
      <c r="G60" s="31">
        <v>4</v>
      </c>
      <c r="H60" s="31">
        <v>1.57</v>
      </c>
      <c r="I60" s="33">
        <v>223.1</v>
      </c>
      <c r="J60" s="78">
        <f t="shared" si="72"/>
        <v>1.333931240657698</v>
      </c>
      <c r="K60" s="33">
        <v>50</v>
      </c>
      <c r="L60" s="78">
        <f t="shared" si="73"/>
        <v>0.66696562032884898</v>
      </c>
      <c r="M60" s="33">
        <v>50</v>
      </c>
      <c r="N60" s="78">
        <f t="shared" si="74"/>
        <v>0.66696562032884898</v>
      </c>
      <c r="O60" s="78">
        <f t="shared" si="75"/>
        <v>2.6678624813153959</v>
      </c>
      <c r="P60" s="33">
        <v>13.33</v>
      </c>
      <c r="Q60" s="78">
        <f t="shared" si="76"/>
        <v>0.35562606875934227</v>
      </c>
      <c r="R60" s="78"/>
      <c r="S60" s="78"/>
      <c r="T60" s="78">
        <v>40</v>
      </c>
      <c r="U60" s="78">
        <f t="shared" si="77"/>
        <v>1.0671449925261585</v>
      </c>
      <c r="V60" s="78">
        <v>14.56</v>
      </c>
      <c r="W60" s="78">
        <f t="shared" si="78"/>
        <v>0.3884407772795217</v>
      </c>
      <c r="X60" s="78">
        <f t="shared" si="79"/>
        <v>4.4790743198804179</v>
      </c>
      <c r="Y60" s="78">
        <v>34</v>
      </c>
      <c r="Z60" s="78">
        <f t="shared" si="80"/>
        <v>1.5228852687593422</v>
      </c>
      <c r="AA60" s="78">
        <v>0.37</v>
      </c>
      <c r="AB60" s="78">
        <f t="shared" si="81"/>
        <v>1.6572574983557548E-2</v>
      </c>
      <c r="AC60" s="78">
        <f t="shared" si="82"/>
        <v>6.018532163623318</v>
      </c>
      <c r="AD60" s="78"/>
      <c r="AE60" s="78">
        <f t="shared" si="83"/>
        <v>0</v>
      </c>
      <c r="AF60" s="78">
        <v>101.92</v>
      </c>
      <c r="AG60" s="78">
        <f t="shared" si="84"/>
        <v>4.5650725468221216</v>
      </c>
      <c r="AH60" s="78">
        <v>2.4300000000000002</v>
      </c>
      <c r="AI60" s="78">
        <v>0.14000000000000001</v>
      </c>
      <c r="AJ60" s="78">
        <v>0.18</v>
      </c>
      <c r="AK60" s="78">
        <v>0.25</v>
      </c>
      <c r="AL60" s="78">
        <f t="shared" si="85"/>
        <v>13.583604710445439</v>
      </c>
      <c r="AM60" s="78">
        <v>50</v>
      </c>
      <c r="AN60" s="36">
        <f t="shared" si="86"/>
        <v>6.7918023552227194</v>
      </c>
      <c r="AO60" s="36">
        <f t="shared" si="70"/>
        <v>10.208078939899748</v>
      </c>
      <c r="AP60" s="89">
        <v>20</v>
      </c>
      <c r="AQ60" s="89">
        <f t="shared" si="87"/>
        <v>12.249694727879698</v>
      </c>
      <c r="AR60">
        <v>11.099376848952502</v>
      </c>
      <c r="AS60">
        <f t="shared" si="18"/>
        <v>110.36380595578892</v>
      </c>
    </row>
    <row r="61" spans="1:45" ht="18.75">
      <c r="A61" s="67">
        <v>6</v>
      </c>
      <c r="B61" s="11" t="s">
        <v>9</v>
      </c>
      <c r="C61" s="30"/>
      <c r="D61" s="88">
        <v>20</v>
      </c>
      <c r="E61" s="31">
        <f t="shared" si="71"/>
        <v>0.33399999999999996</v>
      </c>
      <c r="F61" s="31"/>
      <c r="G61" s="31">
        <v>4</v>
      </c>
      <c r="H61" s="31">
        <v>1.57</v>
      </c>
      <c r="I61" s="33">
        <v>223.1</v>
      </c>
      <c r="J61" s="78">
        <f t="shared" si="72"/>
        <v>1.333931240657698</v>
      </c>
      <c r="K61" s="33">
        <v>50</v>
      </c>
      <c r="L61" s="78">
        <f t="shared" si="73"/>
        <v>0.66696562032884898</v>
      </c>
      <c r="M61" s="33">
        <v>50</v>
      </c>
      <c r="N61" s="78">
        <f t="shared" si="74"/>
        <v>0.66696562032884898</v>
      </c>
      <c r="O61" s="78">
        <f t="shared" si="75"/>
        <v>2.6678624813153959</v>
      </c>
      <c r="P61" s="33">
        <v>13.33</v>
      </c>
      <c r="Q61" s="78">
        <f t="shared" si="76"/>
        <v>0.35562606875934227</v>
      </c>
      <c r="R61" s="78"/>
      <c r="S61" s="78"/>
      <c r="T61" s="78">
        <v>40</v>
      </c>
      <c r="U61" s="78">
        <f t="shared" si="77"/>
        <v>1.0671449925261585</v>
      </c>
      <c r="V61" s="78">
        <v>14.56</v>
      </c>
      <c r="W61" s="78">
        <f t="shared" si="78"/>
        <v>0.3884407772795217</v>
      </c>
      <c r="X61" s="78">
        <f t="shared" si="79"/>
        <v>4.4790743198804179</v>
      </c>
      <c r="Y61" s="78">
        <v>34</v>
      </c>
      <c r="Z61" s="78">
        <f t="shared" si="80"/>
        <v>1.5228852687593422</v>
      </c>
      <c r="AA61" s="78">
        <v>0.37</v>
      </c>
      <c r="AB61" s="78">
        <f t="shared" si="81"/>
        <v>1.6572574983557548E-2</v>
      </c>
      <c r="AC61" s="78">
        <f t="shared" si="82"/>
        <v>6.018532163623318</v>
      </c>
      <c r="AD61" s="78"/>
      <c r="AE61" s="78">
        <f t="shared" si="83"/>
        <v>0</v>
      </c>
      <c r="AF61" s="78">
        <v>101.92</v>
      </c>
      <c r="AG61" s="78">
        <f t="shared" si="84"/>
        <v>4.5650725468221216</v>
      </c>
      <c r="AH61" s="78">
        <v>2.4300000000000002</v>
      </c>
      <c r="AI61" s="78">
        <v>0.14000000000000001</v>
      </c>
      <c r="AJ61" s="78">
        <v>0.18</v>
      </c>
      <c r="AK61" s="78">
        <v>0.25</v>
      </c>
      <c r="AL61" s="78">
        <f t="shared" si="85"/>
        <v>13.583604710445439</v>
      </c>
      <c r="AM61" s="78">
        <v>50</v>
      </c>
      <c r="AN61" s="36">
        <f t="shared" si="86"/>
        <v>6.7918023552227194</v>
      </c>
      <c r="AO61" s="36">
        <f t="shared" si="70"/>
        <v>6.8053859599331634</v>
      </c>
      <c r="AP61" s="89">
        <v>20</v>
      </c>
      <c r="AQ61" s="89">
        <f t="shared" si="87"/>
        <v>8.1664631519197961</v>
      </c>
      <c r="AR61">
        <v>7.3995845659683352</v>
      </c>
      <c r="AS61">
        <f t="shared" si="18"/>
        <v>110.36380595578888</v>
      </c>
    </row>
    <row r="62" spans="1:45" ht="38.25">
      <c r="A62" s="67">
        <v>7</v>
      </c>
      <c r="B62" s="12" t="s">
        <v>10</v>
      </c>
      <c r="C62" s="106"/>
      <c r="D62" s="88">
        <v>15</v>
      </c>
      <c r="E62" s="31">
        <f t="shared" si="71"/>
        <v>0.2505</v>
      </c>
      <c r="F62" s="31"/>
      <c r="G62" s="31">
        <v>4</v>
      </c>
      <c r="H62" s="31">
        <v>1.57</v>
      </c>
      <c r="I62" s="33">
        <v>223.1</v>
      </c>
      <c r="J62" s="78">
        <f t="shared" si="72"/>
        <v>1.333931240657698</v>
      </c>
      <c r="K62" s="33">
        <v>50</v>
      </c>
      <c r="L62" s="78">
        <f t="shared" si="73"/>
        <v>0.66696562032884898</v>
      </c>
      <c r="M62" s="33">
        <v>50</v>
      </c>
      <c r="N62" s="78">
        <f t="shared" si="74"/>
        <v>0.66696562032884898</v>
      </c>
      <c r="O62" s="78">
        <f t="shared" si="75"/>
        <v>2.6678624813153959</v>
      </c>
      <c r="P62" s="33">
        <v>13.33</v>
      </c>
      <c r="Q62" s="78">
        <f t="shared" si="76"/>
        <v>0.35562606875934227</v>
      </c>
      <c r="R62" s="78"/>
      <c r="S62" s="78"/>
      <c r="T62" s="78">
        <v>40</v>
      </c>
      <c r="U62" s="78">
        <f t="shared" si="77"/>
        <v>1.0671449925261585</v>
      </c>
      <c r="V62" s="78">
        <v>14.56</v>
      </c>
      <c r="W62" s="78">
        <f t="shared" si="78"/>
        <v>0.3884407772795217</v>
      </c>
      <c r="X62" s="78">
        <f t="shared" si="79"/>
        <v>4.4790743198804179</v>
      </c>
      <c r="Y62" s="78">
        <v>34</v>
      </c>
      <c r="Z62" s="78">
        <f t="shared" si="80"/>
        <v>1.5228852687593422</v>
      </c>
      <c r="AA62" s="78">
        <v>0.37</v>
      </c>
      <c r="AB62" s="78">
        <f t="shared" si="81"/>
        <v>1.6572574983557548E-2</v>
      </c>
      <c r="AC62" s="78">
        <f t="shared" si="82"/>
        <v>6.018532163623318</v>
      </c>
      <c r="AD62" s="78"/>
      <c r="AE62" s="78">
        <f t="shared" si="83"/>
        <v>0</v>
      </c>
      <c r="AF62" s="78">
        <v>101.92</v>
      </c>
      <c r="AG62" s="78">
        <f t="shared" si="84"/>
        <v>4.5650725468221216</v>
      </c>
      <c r="AH62" s="78">
        <v>2.4300000000000002</v>
      </c>
      <c r="AI62" s="78">
        <v>0.14000000000000001</v>
      </c>
      <c r="AJ62" s="78">
        <v>0.18</v>
      </c>
      <c r="AK62" s="78">
        <v>0.25</v>
      </c>
      <c r="AL62" s="78">
        <f t="shared" si="85"/>
        <v>13.583604710445439</v>
      </c>
      <c r="AM62" s="78">
        <v>50</v>
      </c>
      <c r="AN62" s="36">
        <f t="shared" si="86"/>
        <v>6.7918023552227194</v>
      </c>
      <c r="AO62" s="36">
        <f t="shared" si="70"/>
        <v>5.1040394699498739</v>
      </c>
      <c r="AP62" s="89">
        <v>20</v>
      </c>
      <c r="AQ62" s="89">
        <f t="shared" si="87"/>
        <v>6.1248473639398489</v>
      </c>
      <c r="AR62">
        <v>5.5496884244762512</v>
      </c>
      <c r="AS62">
        <f t="shared" si="18"/>
        <v>110.36380595578892</v>
      </c>
    </row>
    <row r="63" spans="1:45" ht="19.5">
      <c r="A63" s="155" t="s">
        <v>14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S63" t="e">
        <f t="shared" si="18"/>
        <v>#DIV/0!</v>
      </c>
    </row>
    <row r="64" spans="1:45" ht="18.75">
      <c r="A64" s="67">
        <v>8</v>
      </c>
      <c r="B64" s="11" t="s">
        <v>46</v>
      </c>
      <c r="C64" s="30">
        <v>4</v>
      </c>
      <c r="D64" s="88">
        <v>13</v>
      </c>
      <c r="E64" s="31">
        <f t="shared" ref="E64:E65" si="88">D64*0.0167</f>
        <v>0.21709999999999999</v>
      </c>
      <c r="F64" s="31"/>
      <c r="G64" s="31">
        <v>4</v>
      </c>
      <c r="H64" s="31">
        <v>1.57</v>
      </c>
      <c r="I64" s="33">
        <v>223.1</v>
      </c>
      <c r="J64" s="78">
        <f t="shared" ref="J64:J66" si="89">I64/167.25</f>
        <v>1.333931240657698</v>
      </c>
      <c r="K64" s="33">
        <v>50</v>
      </c>
      <c r="L64" s="78">
        <f t="shared" ref="L64:L66" si="90">J64*K64%</f>
        <v>0.66696562032884898</v>
      </c>
      <c r="M64" s="33">
        <v>50</v>
      </c>
      <c r="N64" s="78">
        <f t="shared" ref="N64:N66" si="91">J64*M64/100</f>
        <v>0.66696562032884898</v>
      </c>
      <c r="O64" s="78">
        <f t="shared" ref="O64:O66" si="92">N64+L64+J64</f>
        <v>2.6678624813153959</v>
      </c>
      <c r="P64" s="78">
        <v>13.33</v>
      </c>
      <c r="Q64" s="78">
        <f t="shared" ref="Q64:Q66" si="93">O64*P64/100</f>
        <v>0.35562606875934227</v>
      </c>
      <c r="R64" s="78"/>
      <c r="S64" s="78"/>
      <c r="T64" s="78">
        <v>40</v>
      </c>
      <c r="U64" s="78">
        <f t="shared" ref="U64:U66" si="94">O64*T64/100</f>
        <v>1.0671449925261585</v>
      </c>
      <c r="V64" s="78">
        <v>14.56</v>
      </c>
      <c r="W64" s="78">
        <f t="shared" ref="W64:W66" si="95">O64*V64/100</f>
        <v>0.3884407772795217</v>
      </c>
      <c r="X64" s="78">
        <f t="shared" ref="X64:X66" si="96">O64+Q64+S64+U64+W64</f>
        <v>4.4790743198804179</v>
      </c>
      <c r="Y64" s="78">
        <v>34</v>
      </c>
      <c r="Z64" s="78">
        <f t="shared" ref="Z64:Z66" si="97">X64*Y64/100</f>
        <v>1.5228852687593422</v>
      </c>
      <c r="AA64" s="78">
        <v>0.37</v>
      </c>
      <c r="AB64" s="78">
        <f t="shared" ref="AB64:AB66" si="98">X64*AA64/100</f>
        <v>1.6572574983557548E-2</v>
      </c>
      <c r="AC64" s="78">
        <f t="shared" ref="AC64:AC66" si="99">AB64+Z64+X64</f>
        <v>6.018532163623318</v>
      </c>
      <c r="AD64" s="78"/>
      <c r="AE64" s="78">
        <f t="shared" ref="AE64:AE66" si="100">AC64*AD64/100</f>
        <v>0</v>
      </c>
      <c r="AF64" s="78">
        <v>101.92</v>
      </c>
      <c r="AG64" s="78">
        <f t="shared" ref="AG64:AG66" si="101">X64*AF64/100</f>
        <v>4.5650725468221216</v>
      </c>
      <c r="AH64" s="78">
        <v>2.4300000000000002</v>
      </c>
      <c r="AI64" s="78">
        <v>0.14000000000000001</v>
      </c>
      <c r="AJ64" s="78">
        <v>0.18</v>
      </c>
      <c r="AK64" s="78">
        <v>0.25</v>
      </c>
      <c r="AL64" s="78">
        <f>AC64+AG64+AH64+AI64+AJ64+AK64</f>
        <v>13.583604710445439</v>
      </c>
      <c r="AM64" s="78">
        <v>50</v>
      </c>
      <c r="AN64" s="36">
        <f t="shared" ref="AN64:AN65" si="102">AL64*AM64/100</f>
        <v>6.7918023552227194</v>
      </c>
      <c r="AO64" s="36">
        <f>(AL64*E64)+(AN64*E64)</f>
        <v>4.4235008739565567</v>
      </c>
      <c r="AP64" s="89">
        <v>20</v>
      </c>
      <c r="AQ64" s="89">
        <f>AO64*1.2</f>
        <v>5.3082010487478675</v>
      </c>
      <c r="AR64">
        <v>4.8097299678794183</v>
      </c>
      <c r="AS64">
        <f t="shared" si="18"/>
        <v>110.36380595578888</v>
      </c>
    </row>
    <row r="65" spans="1:45" ht="56.25">
      <c r="A65" s="67">
        <v>9</v>
      </c>
      <c r="B65" s="11" t="s">
        <v>104</v>
      </c>
      <c r="C65" s="30">
        <v>4</v>
      </c>
      <c r="D65" s="88">
        <v>15</v>
      </c>
      <c r="E65" s="31">
        <f t="shared" si="88"/>
        <v>0.2505</v>
      </c>
      <c r="F65" s="31"/>
      <c r="G65" s="31">
        <v>4</v>
      </c>
      <c r="H65" s="31">
        <v>1.57</v>
      </c>
      <c r="I65" s="33">
        <v>223.1</v>
      </c>
      <c r="J65" s="78">
        <f t="shared" si="89"/>
        <v>1.333931240657698</v>
      </c>
      <c r="K65" s="33">
        <v>50</v>
      </c>
      <c r="L65" s="78">
        <f t="shared" si="90"/>
        <v>0.66696562032884898</v>
      </c>
      <c r="M65" s="33">
        <v>50</v>
      </c>
      <c r="N65" s="78">
        <f t="shared" si="91"/>
        <v>0.66696562032884898</v>
      </c>
      <c r="O65" s="78">
        <f t="shared" si="92"/>
        <v>2.6678624813153959</v>
      </c>
      <c r="P65" s="78">
        <v>13.33</v>
      </c>
      <c r="Q65" s="78">
        <f t="shared" si="93"/>
        <v>0.35562606875934227</v>
      </c>
      <c r="R65" s="78"/>
      <c r="S65" s="78"/>
      <c r="T65" s="78">
        <v>40</v>
      </c>
      <c r="U65" s="78">
        <f t="shared" si="94"/>
        <v>1.0671449925261585</v>
      </c>
      <c r="V65" s="78">
        <v>14.56</v>
      </c>
      <c r="W65" s="78">
        <f t="shared" si="95"/>
        <v>0.3884407772795217</v>
      </c>
      <c r="X65" s="78">
        <f t="shared" si="96"/>
        <v>4.4790743198804179</v>
      </c>
      <c r="Y65" s="78">
        <v>34</v>
      </c>
      <c r="Z65" s="78">
        <f t="shared" si="97"/>
        <v>1.5228852687593422</v>
      </c>
      <c r="AA65" s="78">
        <v>0.37</v>
      </c>
      <c r="AB65" s="78">
        <f t="shared" si="98"/>
        <v>1.6572574983557548E-2</v>
      </c>
      <c r="AC65" s="78">
        <f t="shared" si="99"/>
        <v>6.018532163623318</v>
      </c>
      <c r="AD65" s="78"/>
      <c r="AE65" s="78">
        <f t="shared" si="100"/>
        <v>0</v>
      </c>
      <c r="AF65" s="78">
        <v>101.92</v>
      </c>
      <c r="AG65" s="78">
        <f t="shared" si="101"/>
        <v>4.5650725468221216</v>
      </c>
      <c r="AH65" s="78">
        <v>2.4300000000000002</v>
      </c>
      <c r="AI65" s="78">
        <v>0.14000000000000001</v>
      </c>
      <c r="AJ65" s="78">
        <v>0.18</v>
      </c>
      <c r="AK65" s="78">
        <v>0.25</v>
      </c>
      <c r="AL65" s="78">
        <f t="shared" ref="AL65:AL66" si="103">AC65+AG65+AH65+AI65+AJ65+AK65</f>
        <v>13.583604710445439</v>
      </c>
      <c r="AM65" s="78">
        <v>50</v>
      </c>
      <c r="AN65" s="36">
        <f t="shared" si="102"/>
        <v>6.7918023552227194</v>
      </c>
      <c r="AO65" s="36">
        <f>(AL65*E65)+(AN65*E65)</f>
        <v>5.1040394699498739</v>
      </c>
      <c r="AP65" s="89">
        <v>20</v>
      </c>
      <c r="AQ65" s="89">
        <f t="shared" ref="AQ65:AQ66" si="104">AO65*1.2</f>
        <v>6.1248473639398489</v>
      </c>
      <c r="AR65">
        <v>5.5496884244762512</v>
      </c>
      <c r="AS65">
        <f t="shared" si="18"/>
        <v>110.36380595578892</v>
      </c>
    </row>
    <row r="66" spans="1:45" ht="56.25">
      <c r="A66" s="67">
        <v>10</v>
      </c>
      <c r="B66" s="11" t="s">
        <v>106</v>
      </c>
      <c r="C66" s="30"/>
      <c r="D66" s="88">
        <v>31</v>
      </c>
      <c r="E66" s="31">
        <f t="shared" ref="E66" si="105">D66*0.0167</f>
        <v>0.51769999999999994</v>
      </c>
      <c r="F66" s="31"/>
      <c r="G66" s="31">
        <v>4</v>
      </c>
      <c r="H66" s="31">
        <v>1.57</v>
      </c>
      <c r="I66" s="33">
        <v>223.1</v>
      </c>
      <c r="J66" s="78">
        <f t="shared" si="89"/>
        <v>1.333931240657698</v>
      </c>
      <c r="K66" s="33">
        <v>50</v>
      </c>
      <c r="L66" s="78">
        <f t="shared" si="90"/>
        <v>0.66696562032884898</v>
      </c>
      <c r="M66" s="33">
        <v>50</v>
      </c>
      <c r="N66" s="78">
        <f t="shared" si="91"/>
        <v>0.66696562032884898</v>
      </c>
      <c r="O66" s="78">
        <f t="shared" si="92"/>
        <v>2.6678624813153959</v>
      </c>
      <c r="P66" s="78">
        <v>13.33</v>
      </c>
      <c r="Q66" s="78">
        <f t="shared" si="93"/>
        <v>0.35562606875934227</v>
      </c>
      <c r="R66" s="78"/>
      <c r="S66" s="78"/>
      <c r="T66" s="78">
        <v>40</v>
      </c>
      <c r="U66" s="78">
        <f t="shared" si="94"/>
        <v>1.0671449925261585</v>
      </c>
      <c r="V66" s="78">
        <v>14.56</v>
      </c>
      <c r="W66" s="78">
        <f t="shared" si="95"/>
        <v>0.3884407772795217</v>
      </c>
      <c r="X66" s="78">
        <f t="shared" si="96"/>
        <v>4.4790743198804179</v>
      </c>
      <c r="Y66" s="78">
        <v>34</v>
      </c>
      <c r="Z66" s="78">
        <f t="shared" si="97"/>
        <v>1.5228852687593422</v>
      </c>
      <c r="AA66" s="78">
        <v>0.37</v>
      </c>
      <c r="AB66" s="78">
        <f t="shared" si="98"/>
        <v>1.6572574983557548E-2</v>
      </c>
      <c r="AC66" s="78">
        <f t="shared" si="99"/>
        <v>6.018532163623318</v>
      </c>
      <c r="AD66" s="78"/>
      <c r="AE66" s="78">
        <f t="shared" si="100"/>
        <v>0</v>
      </c>
      <c r="AF66" s="78">
        <v>101.92</v>
      </c>
      <c r="AG66" s="78">
        <f t="shared" si="101"/>
        <v>4.5650725468221216</v>
      </c>
      <c r="AH66" s="78">
        <v>2.4300000000000002</v>
      </c>
      <c r="AI66" s="78">
        <v>0.14000000000000001</v>
      </c>
      <c r="AJ66" s="78">
        <v>0.18</v>
      </c>
      <c r="AK66" s="78">
        <v>0.25</v>
      </c>
      <c r="AL66" s="78">
        <f t="shared" si="103"/>
        <v>13.583604710445439</v>
      </c>
      <c r="AM66" s="78">
        <v>50</v>
      </c>
      <c r="AN66" s="36">
        <f t="shared" ref="AN66" si="106">AL66*AM66/100</f>
        <v>6.7918023552227194</v>
      </c>
      <c r="AO66" s="36">
        <f>(AL66*E66)+(AN66*E66)</f>
        <v>10.548348237896406</v>
      </c>
      <c r="AP66" s="89">
        <v>20</v>
      </c>
      <c r="AQ66" s="89">
        <f t="shared" si="104"/>
        <v>12.658017885475687</v>
      </c>
      <c r="AR66">
        <v>11.46935607725092</v>
      </c>
      <c r="AS66">
        <f t="shared" si="18"/>
        <v>110.36380595578889</v>
      </c>
    </row>
    <row r="67" spans="1:45" ht="19.5">
      <c r="A67" s="155" t="s">
        <v>39</v>
      </c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S67" t="e">
        <f t="shared" si="18"/>
        <v>#DIV/0!</v>
      </c>
    </row>
    <row r="68" spans="1:45" ht="37.5">
      <c r="A68" s="67">
        <v>11</v>
      </c>
      <c r="B68" s="11" t="s">
        <v>59</v>
      </c>
      <c r="C68" s="30" t="s">
        <v>94</v>
      </c>
      <c r="D68" s="88">
        <v>65</v>
      </c>
      <c r="E68" s="31">
        <f t="shared" ref="E68:E72" si="107">D68*0.0167</f>
        <v>1.0854999999999999</v>
      </c>
      <c r="F68" s="31"/>
      <c r="G68" s="31">
        <v>4</v>
      </c>
      <c r="H68" s="31">
        <v>1.57</v>
      </c>
      <c r="I68" s="33">
        <v>223.1</v>
      </c>
      <c r="J68" s="78">
        <f t="shared" ref="J68:J72" si="108">I68/167.25</f>
        <v>1.333931240657698</v>
      </c>
      <c r="K68" s="33">
        <v>50</v>
      </c>
      <c r="L68" s="78">
        <f t="shared" ref="L68:L72" si="109">J68*K68%</f>
        <v>0.66696562032884898</v>
      </c>
      <c r="M68" s="33">
        <v>50</v>
      </c>
      <c r="N68" s="78">
        <f t="shared" ref="N68:N72" si="110">J68*M68/100</f>
        <v>0.66696562032884898</v>
      </c>
      <c r="O68" s="78">
        <f t="shared" ref="O68:O72" si="111">N68+L68+J68</f>
        <v>2.6678624813153959</v>
      </c>
      <c r="P68" s="78">
        <v>13.33</v>
      </c>
      <c r="Q68" s="78">
        <f t="shared" ref="Q68:Q72" si="112">O68*P68/100</f>
        <v>0.35562606875934227</v>
      </c>
      <c r="R68" s="78"/>
      <c r="S68" s="78"/>
      <c r="T68" s="78">
        <v>40</v>
      </c>
      <c r="U68" s="78">
        <f t="shared" ref="U68:U72" si="113">O68*T68/100</f>
        <v>1.0671449925261585</v>
      </c>
      <c r="V68" s="78">
        <v>14.56</v>
      </c>
      <c r="W68" s="78">
        <f t="shared" ref="W68:W72" si="114">O68*V68/100</f>
        <v>0.3884407772795217</v>
      </c>
      <c r="X68" s="78">
        <f t="shared" ref="X68:X72" si="115">O68+Q68+S68+U68+W68</f>
        <v>4.4790743198804179</v>
      </c>
      <c r="Y68" s="78">
        <v>34</v>
      </c>
      <c r="Z68" s="78">
        <f t="shared" ref="Z68:Z72" si="116">X68*Y68/100</f>
        <v>1.5228852687593422</v>
      </c>
      <c r="AA68" s="78">
        <v>0.37</v>
      </c>
      <c r="AB68" s="78">
        <f t="shared" ref="AB68:AB72" si="117">X68*AA68/100</f>
        <v>1.6572574983557548E-2</v>
      </c>
      <c r="AC68" s="78">
        <f t="shared" ref="AC68:AC72" si="118">AB68+Z68+X68</f>
        <v>6.018532163623318</v>
      </c>
      <c r="AD68" s="78"/>
      <c r="AE68" s="78">
        <f t="shared" ref="AE68:AE72" si="119">AC68*AD68/100</f>
        <v>0</v>
      </c>
      <c r="AF68" s="78">
        <v>101.92</v>
      </c>
      <c r="AG68" s="78">
        <f t="shared" ref="AG68:AG72" si="120">X68*AF68/100</f>
        <v>4.5650725468221216</v>
      </c>
      <c r="AH68" s="78">
        <v>2.4300000000000002</v>
      </c>
      <c r="AI68" s="78">
        <v>0.14000000000000001</v>
      </c>
      <c r="AJ68" s="78">
        <v>0.18</v>
      </c>
      <c r="AK68" s="78">
        <v>0.25</v>
      </c>
      <c r="AL68" s="78">
        <f>AC68+AG68+AH68+AI68+AJ68+AK68</f>
        <v>13.583604710445439</v>
      </c>
      <c r="AM68" s="78">
        <v>50</v>
      </c>
      <c r="AN68" s="36">
        <f t="shared" ref="AN68:AN72" si="121">AL68*AM68/100</f>
        <v>6.7918023552227194</v>
      </c>
      <c r="AO68" s="36">
        <f>(AL68*E68)+(AN68*E68)</f>
        <v>22.117504369782782</v>
      </c>
      <c r="AP68" s="89">
        <v>20</v>
      </c>
      <c r="AQ68" s="89">
        <f>AO68*1.2</f>
        <v>26.541005243739338</v>
      </c>
      <c r="AR68">
        <v>24.04864983939709</v>
      </c>
      <c r="AS68">
        <f t="shared" si="18"/>
        <v>110.36380595578888</v>
      </c>
    </row>
    <row r="69" spans="1:45" ht="18.75">
      <c r="A69" s="67">
        <v>12</v>
      </c>
      <c r="B69" s="11" t="s">
        <v>40</v>
      </c>
      <c r="C69" s="30">
        <v>5</v>
      </c>
      <c r="D69" s="88">
        <v>75</v>
      </c>
      <c r="E69" s="31">
        <f t="shared" si="107"/>
        <v>1.2524999999999999</v>
      </c>
      <c r="F69" s="31"/>
      <c r="G69" s="31">
        <v>4</v>
      </c>
      <c r="H69" s="31">
        <v>1.57</v>
      </c>
      <c r="I69" s="33">
        <v>223.1</v>
      </c>
      <c r="J69" s="78">
        <f t="shared" si="108"/>
        <v>1.333931240657698</v>
      </c>
      <c r="K69" s="33">
        <v>50</v>
      </c>
      <c r="L69" s="78">
        <f t="shared" si="109"/>
        <v>0.66696562032884898</v>
      </c>
      <c r="M69" s="33">
        <v>50</v>
      </c>
      <c r="N69" s="78">
        <f t="shared" si="110"/>
        <v>0.66696562032884898</v>
      </c>
      <c r="O69" s="78">
        <f t="shared" si="111"/>
        <v>2.6678624813153959</v>
      </c>
      <c r="P69" s="78">
        <v>13.33</v>
      </c>
      <c r="Q69" s="78">
        <f t="shared" si="112"/>
        <v>0.35562606875934227</v>
      </c>
      <c r="R69" s="78"/>
      <c r="S69" s="78"/>
      <c r="T69" s="78">
        <v>40</v>
      </c>
      <c r="U69" s="78">
        <f t="shared" si="113"/>
        <v>1.0671449925261585</v>
      </c>
      <c r="V69" s="78">
        <v>14.56</v>
      </c>
      <c r="W69" s="78">
        <f t="shared" si="114"/>
        <v>0.3884407772795217</v>
      </c>
      <c r="X69" s="78">
        <f t="shared" si="115"/>
        <v>4.4790743198804179</v>
      </c>
      <c r="Y69" s="78">
        <v>34</v>
      </c>
      <c r="Z69" s="78">
        <f t="shared" si="116"/>
        <v>1.5228852687593422</v>
      </c>
      <c r="AA69" s="78">
        <v>0.37</v>
      </c>
      <c r="AB69" s="78">
        <f t="shared" si="117"/>
        <v>1.6572574983557548E-2</v>
      </c>
      <c r="AC69" s="78">
        <f t="shared" si="118"/>
        <v>6.018532163623318</v>
      </c>
      <c r="AD69" s="78"/>
      <c r="AE69" s="78">
        <f t="shared" si="119"/>
        <v>0</v>
      </c>
      <c r="AF69" s="78">
        <v>101.92</v>
      </c>
      <c r="AG69" s="78">
        <f t="shared" si="120"/>
        <v>4.5650725468221216</v>
      </c>
      <c r="AH69" s="78">
        <v>2.4300000000000002</v>
      </c>
      <c r="AI69" s="78">
        <v>0.14000000000000001</v>
      </c>
      <c r="AJ69" s="78">
        <v>0.18</v>
      </c>
      <c r="AK69" s="78">
        <v>0.25</v>
      </c>
      <c r="AL69" s="78">
        <f t="shared" ref="AL69:AL72" si="122">AC69+AG69+AH69+AI69+AJ69+AK69</f>
        <v>13.583604710445439</v>
      </c>
      <c r="AM69" s="78">
        <v>50</v>
      </c>
      <c r="AN69" s="36">
        <f t="shared" si="121"/>
        <v>6.7918023552227194</v>
      </c>
      <c r="AO69" s="36">
        <f>(AL69*E69)+(AN69*E69)</f>
        <v>25.520197349749367</v>
      </c>
      <c r="AP69" s="89">
        <v>20</v>
      </c>
      <c r="AQ69" s="89">
        <f t="shared" ref="AQ69:AQ72" si="123">AO69*1.2</f>
        <v>30.624236819699238</v>
      </c>
      <c r="AR69">
        <v>27.74844212238126</v>
      </c>
      <c r="AS69">
        <f t="shared" si="18"/>
        <v>110.36380595578888</v>
      </c>
    </row>
    <row r="70" spans="1:45" ht="37.5">
      <c r="A70" s="67">
        <v>13</v>
      </c>
      <c r="B70" s="11" t="s">
        <v>60</v>
      </c>
      <c r="C70" s="30">
        <v>6</v>
      </c>
      <c r="D70" s="88">
        <v>90</v>
      </c>
      <c r="E70" s="31">
        <f t="shared" si="107"/>
        <v>1.5029999999999999</v>
      </c>
      <c r="F70" s="31"/>
      <c r="G70" s="31">
        <v>4</v>
      </c>
      <c r="H70" s="31">
        <v>1.57</v>
      </c>
      <c r="I70" s="33">
        <v>223.1</v>
      </c>
      <c r="J70" s="78">
        <f t="shared" si="108"/>
        <v>1.333931240657698</v>
      </c>
      <c r="K70" s="33">
        <v>50</v>
      </c>
      <c r="L70" s="78">
        <f t="shared" si="109"/>
        <v>0.66696562032884898</v>
      </c>
      <c r="M70" s="33">
        <v>50</v>
      </c>
      <c r="N70" s="78">
        <f t="shared" si="110"/>
        <v>0.66696562032884898</v>
      </c>
      <c r="O70" s="78">
        <f t="shared" si="111"/>
        <v>2.6678624813153959</v>
      </c>
      <c r="P70" s="78">
        <v>13.33</v>
      </c>
      <c r="Q70" s="78">
        <f t="shared" si="112"/>
        <v>0.35562606875934227</v>
      </c>
      <c r="R70" s="78"/>
      <c r="S70" s="78"/>
      <c r="T70" s="78">
        <v>40</v>
      </c>
      <c r="U70" s="78">
        <f t="shared" si="113"/>
        <v>1.0671449925261585</v>
      </c>
      <c r="V70" s="78">
        <v>14.56</v>
      </c>
      <c r="W70" s="78">
        <f t="shared" si="114"/>
        <v>0.3884407772795217</v>
      </c>
      <c r="X70" s="78">
        <f t="shared" si="115"/>
        <v>4.4790743198804179</v>
      </c>
      <c r="Y70" s="78">
        <v>34</v>
      </c>
      <c r="Z70" s="78">
        <f t="shared" si="116"/>
        <v>1.5228852687593422</v>
      </c>
      <c r="AA70" s="78">
        <v>0.37</v>
      </c>
      <c r="AB70" s="78">
        <f t="shared" si="117"/>
        <v>1.6572574983557548E-2</v>
      </c>
      <c r="AC70" s="78">
        <f t="shared" si="118"/>
        <v>6.018532163623318</v>
      </c>
      <c r="AD70" s="78"/>
      <c r="AE70" s="78">
        <f t="shared" si="119"/>
        <v>0</v>
      </c>
      <c r="AF70" s="78">
        <v>101.92</v>
      </c>
      <c r="AG70" s="78">
        <f t="shared" si="120"/>
        <v>4.5650725468221216</v>
      </c>
      <c r="AH70" s="78">
        <v>2.4300000000000002</v>
      </c>
      <c r="AI70" s="78">
        <v>0.14000000000000001</v>
      </c>
      <c r="AJ70" s="78">
        <v>0.18</v>
      </c>
      <c r="AK70" s="78">
        <v>0.25</v>
      </c>
      <c r="AL70" s="78">
        <f t="shared" si="122"/>
        <v>13.583604710445439</v>
      </c>
      <c r="AM70" s="78">
        <v>160</v>
      </c>
      <c r="AN70" s="36">
        <f t="shared" si="121"/>
        <v>21.733767536712705</v>
      </c>
      <c r="AO70" s="36">
        <f>(AL70*E70)+(AN70*E70)</f>
        <v>53.082010487478684</v>
      </c>
      <c r="AP70" s="89">
        <v>20</v>
      </c>
      <c r="AQ70" s="89">
        <f t="shared" si="123"/>
        <v>63.69841258497442</v>
      </c>
      <c r="AR70">
        <v>57.716759614553013</v>
      </c>
      <c r="AS70">
        <f t="shared" si="18"/>
        <v>110.36380595578889</v>
      </c>
    </row>
    <row r="71" spans="1:45" ht="18.75">
      <c r="A71" s="67">
        <v>14</v>
      </c>
      <c r="B71" s="11" t="s">
        <v>3</v>
      </c>
      <c r="C71" s="30"/>
      <c r="D71" s="88">
        <v>65</v>
      </c>
      <c r="E71" s="31">
        <f t="shared" si="107"/>
        <v>1.0854999999999999</v>
      </c>
      <c r="F71" s="31"/>
      <c r="G71" s="31">
        <v>4</v>
      </c>
      <c r="H71" s="31">
        <v>1.57</v>
      </c>
      <c r="I71" s="33">
        <v>223.1</v>
      </c>
      <c r="J71" s="78">
        <f t="shared" si="108"/>
        <v>1.333931240657698</v>
      </c>
      <c r="K71" s="33">
        <v>50</v>
      </c>
      <c r="L71" s="78">
        <f t="shared" si="109"/>
        <v>0.66696562032884898</v>
      </c>
      <c r="M71" s="33">
        <v>50</v>
      </c>
      <c r="N71" s="78">
        <f t="shared" si="110"/>
        <v>0.66696562032884898</v>
      </c>
      <c r="O71" s="78">
        <f t="shared" si="111"/>
        <v>2.6678624813153959</v>
      </c>
      <c r="P71" s="78">
        <v>13.33</v>
      </c>
      <c r="Q71" s="78">
        <f t="shared" si="112"/>
        <v>0.35562606875934227</v>
      </c>
      <c r="R71" s="78"/>
      <c r="S71" s="78"/>
      <c r="T71" s="78">
        <v>40</v>
      </c>
      <c r="U71" s="78">
        <f t="shared" si="113"/>
        <v>1.0671449925261585</v>
      </c>
      <c r="V71" s="78">
        <v>14.56</v>
      </c>
      <c r="W71" s="78">
        <f t="shared" si="114"/>
        <v>0.3884407772795217</v>
      </c>
      <c r="X71" s="78">
        <f t="shared" si="115"/>
        <v>4.4790743198804179</v>
      </c>
      <c r="Y71" s="78">
        <v>34</v>
      </c>
      <c r="Z71" s="78">
        <f t="shared" si="116"/>
        <v>1.5228852687593422</v>
      </c>
      <c r="AA71" s="78">
        <v>0.37</v>
      </c>
      <c r="AB71" s="78">
        <f t="shared" si="117"/>
        <v>1.6572574983557548E-2</v>
      </c>
      <c r="AC71" s="78">
        <f t="shared" si="118"/>
        <v>6.018532163623318</v>
      </c>
      <c r="AD71" s="78"/>
      <c r="AE71" s="78">
        <f t="shared" si="119"/>
        <v>0</v>
      </c>
      <c r="AF71" s="78">
        <v>101.92</v>
      </c>
      <c r="AG71" s="78">
        <f t="shared" si="120"/>
        <v>4.5650725468221216</v>
      </c>
      <c r="AH71" s="78">
        <v>2.4300000000000002</v>
      </c>
      <c r="AI71" s="78">
        <v>0.14000000000000001</v>
      </c>
      <c r="AJ71" s="78">
        <v>0.18</v>
      </c>
      <c r="AK71" s="78">
        <v>0.25</v>
      </c>
      <c r="AL71" s="78">
        <f t="shared" si="122"/>
        <v>13.583604710445439</v>
      </c>
      <c r="AM71" s="78">
        <v>60</v>
      </c>
      <c r="AN71" s="36">
        <f t="shared" si="121"/>
        <v>8.1501628262672643</v>
      </c>
      <c r="AO71" s="36">
        <f>(AL71*E71)+(AN71*E71)</f>
        <v>23.592004661101637</v>
      </c>
      <c r="AP71" s="89">
        <v>20</v>
      </c>
      <c r="AQ71" s="89">
        <f t="shared" si="123"/>
        <v>28.310405593321963</v>
      </c>
      <c r="AR71">
        <v>25.651893162023562</v>
      </c>
      <c r="AS71">
        <f t="shared" si="18"/>
        <v>110.36380595578889</v>
      </c>
    </row>
    <row r="72" spans="1:45" ht="18.75">
      <c r="A72" s="67">
        <v>15</v>
      </c>
      <c r="B72" s="11" t="s">
        <v>41</v>
      </c>
      <c r="C72" s="30">
        <v>4</v>
      </c>
      <c r="D72" s="88">
        <v>80</v>
      </c>
      <c r="E72" s="31">
        <f t="shared" si="107"/>
        <v>1.3359999999999999</v>
      </c>
      <c r="F72" s="31"/>
      <c r="G72" s="31">
        <v>4</v>
      </c>
      <c r="H72" s="31">
        <v>1.57</v>
      </c>
      <c r="I72" s="33">
        <v>223.1</v>
      </c>
      <c r="J72" s="78">
        <f t="shared" si="108"/>
        <v>1.333931240657698</v>
      </c>
      <c r="K72" s="33">
        <v>50</v>
      </c>
      <c r="L72" s="78">
        <f t="shared" si="109"/>
        <v>0.66696562032884898</v>
      </c>
      <c r="M72" s="33">
        <v>50</v>
      </c>
      <c r="N72" s="78">
        <f t="shared" si="110"/>
        <v>0.66696562032884898</v>
      </c>
      <c r="O72" s="78">
        <f t="shared" si="111"/>
        <v>2.6678624813153959</v>
      </c>
      <c r="P72" s="78">
        <v>13.33</v>
      </c>
      <c r="Q72" s="78">
        <f t="shared" si="112"/>
        <v>0.35562606875934227</v>
      </c>
      <c r="R72" s="78"/>
      <c r="S72" s="78"/>
      <c r="T72" s="78">
        <v>40</v>
      </c>
      <c r="U72" s="78">
        <f t="shared" si="113"/>
        <v>1.0671449925261585</v>
      </c>
      <c r="V72" s="78">
        <v>14.56</v>
      </c>
      <c r="W72" s="78">
        <f t="shared" si="114"/>
        <v>0.3884407772795217</v>
      </c>
      <c r="X72" s="78">
        <f t="shared" si="115"/>
        <v>4.4790743198804179</v>
      </c>
      <c r="Y72" s="78">
        <v>34</v>
      </c>
      <c r="Z72" s="78">
        <f t="shared" si="116"/>
        <v>1.5228852687593422</v>
      </c>
      <c r="AA72" s="78">
        <v>0.37</v>
      </c>
      <c r="AB72" s="78">
        <f t="shared" si="117"/>
        <v>1.6572574983557548E-2</v>
      </c>
      <c r="AC72" s="78">
        <f t="shared" si="118"/>
        <v>6.018532163623318</v>
      </c>
      <c r="AD72" s="78"/>
      <c r="AE72" s="78">
        <f t="shared" si="119"/>
        <v>0</v>
      </c>
      <c r="AF72" s="78">
        <v>101.92</v>
      </c>
      <c r="AG72" s="78">
        <f t="shared" si="120"/>
        <v>4.5650725468221216</v>
      </c>
      <c r="AH72" s="78">
        <v>2.4300000000000002</v>
      </c>
      <c r="AI72" s="78">
        <v>0.14000000000000001</v>
      </c>
      <c r="AJ72" s="78">
        <v>0.18</v>
      </c>
      <c r="AK72" s="78">
        <v>0.25</v>
      </c>
      <c r="AL72" s="78">
        <f t="shared" si="122"/>
        <v>13.583604710445439</v>
      </c>
      <c r="AM72" s="78">
        <v>50</v>
      </c>
      <c r="AN72" s="36">
        <f t="shared" si="121"/>
        <v>6.7918023552227194</v>
      </c>
      <c r="AO72" s="36">
        <f>(AL72*E72)+(AN72*E72)</f>
        <v>27.221543839732654</v>
      </c>
      <c r="AP72" s="89">
        <v>20</v>
      </c>
      <c r="AQ72" s="89">
        <f t="shared" si="123"/>
        <v>32.665852607679184</v>
      </c>
      <c r="AR72">
        <v>29.598338263873341</v>
      </c>
      <c r="AS72">
        <f t="shared" si="18"/>
        <v>110.36380595578888</v>
      </c>
    </row>
    <row r="73" spans="1:45" ht="19.5">
      <c r="A73" s="155" t="s">
        <v>28</v>
      </c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S73" t="e">
        <f t="shared" si="18"/>
        <v>#DIV/0!</v>
      </c>
    </row>
    <row r="74" spans="1:45" ht="18.75">
      <c r="A74" s="67">
        <v>16</v>
      </c>
      <c r="B74" s="11" t="s">
        <v>29</v>
      </c>
      <c r="C74" s="30">
        <v>5</v>
      </c>
      <c r="D74" s="88">
        <v>10</v>
      </c>
      <c r="E74" s="31">
        <f t="shared" ref="E74:E75" si="124">D74*0.0167</f>
        <v>0.16699999999999998</v>
      </c>
      <c r="F74" s="31"/>
      <c r="G74" s="31">
        <v>4</v>
      </c>
      <c r="H74" s="31">
        <v>1.57</v>
      </c>
      <c r="I74" s="33">
        <v>223.1</v>
      </c>
      <c r="J74" s="78">
        <f t="shared" ref="J74:J79" si="125">I74/167.25</f>
        <v>1.333931240657698</v>
      </c>
      <c r="K74" s="33">
        <v>50</v>
      </c>
      <c r="L74" s="78">
        <f t="shared" ref="L74:L79" si="126">J74*K74%</f>
        <v>0.66696562032884898</v>
      </c>
      <c r="M74" s="33">
        <v>50</v>
      </c>
      <c r="N74" s="78">
        <f t="shared" ref="N74:N79" si="127">J74*M74/100</f>
        <v>0.66696562032884898</v>
      </c>
      <c r="O74" s="78">
        <f t="shared" ref="O74:O79" si="128">N74+L74+J74</f>
        <v>2.6678624813153959</v>
      </c>
      <c r="P74" s="78">
        <v>13.33</v>
      </c>
      <c r="Q74" s="78">
        <f t="shared" ref="Q74:Q79" si="129">O74*P74/100</f>
        <v>0.35562606875934227</v>
      </c>
      <c r="R74" s="78"/>
      <c r="S74" s="78"/>
      <c r="T74" s="78">
        <v>40</v>
      </c>
      <c r="U74" s="78">
        <f t="shared" ref="U74:U79" si="130">O74*T74/100</f>
        <v>1.0671449925261585</v>
      </c>
      <c r="V74" s="78">
        <v>14.56</v>
      </c>
      <c r="W74" s="78">
        <f t="shared" ref="W74:W79" si="131">O74*V74/100</f>
        <v>0.3884407772795217</v>
      </c>
      <c r="X74" s="78">
        <f t="shared" ref="X74:X79" si="132">O74+Q74+S74+U74+W74</f>
        <v>4.4790743198804179</v>
      </c>
      <c r="Y74" s="78">
        <v>34</v>
      </c>
      <c r="Z74" s="78">
        <f t="shared" ref="Z74:Z79" si="133">X74*Y74/100</f>
        <v>1.5228852687593422</v>
      </c>
      <c r="AA74" s="78">
        <v>0.37</v>
      </c>
      <c r="AB74" s="78">
        <f t="shared" ref="AB74:AB79" si="134">X74*AA74/100</f>
        <v>1.6572574983557548E-2</v>
      </c>
      <c r="AC74" s="78">
        <f t="shared" ref="AC74:AC79" si="135">AB74+Z74+X74</f>
        <v>6.018532163623318</v>
      </c>
      <c r="AD74" s="78"/>
      <c r="AE74" s="78">
        <f t="shared" ref="AE74:AE79" si="136">AC74*AD74/100</f>
        <v>0</v>
      </c>
      <c r="AF74" s="78">
        <v>101.92</v>
      </c>
      <c r="AG74" s="78">
        <f t="shared" ref="AG74:AG79" si="137">X74*AF74/100</f>
        <v>4.5650725468221216</v>
      </c>
      <c r="AH74" s="78">
        <v>2.4300000000000002</v>
      </c>
      <c r="AI74" s="78">
        <v>0.14000000000000001</v>
      </c>
      <c r="AJ74" s="78">
        <v>0.18</v>
      </c>
      <c r="AK74" s="78">
        <v>0.25</v>
      </c>
      <c r="AL74" s="78">
        <f>AC74+AG74+AH74+AI74+AJ74+AK74</f>
        <v>13.583604710445439</v>
      </c>
      <c r="AM74" s="78">
        <v>60</v>
      </c>
      <c r="AN74" s="36">
        <f t="shared" ref="AN74:AN79" si="138">AL74*AM74/100</f>
        <v>8.1501628262672643</v>
      </c>
      <c r="AO74" s="36">
        <f t="shared" ref="AO74:AO79" si="139">(AL74*E74)+(AN74*E74)</f>
        <v>3.6295391786310205</v>
      </c>
      <c r="AP74" s="89">
        <v>20</v>
      </c>
      <c r="AQ74" s="89">
        <f>AO74*1.2</f>
        <v>4.3554470143572246</v>
      </c>
      <c r="AR74">
        <v>3.9464451018497781</v>
      </c>
      <c r="AS74">
        <f t="shared" si="18"/>
        <v>110.36380595578889</v>
      </c>
    </row>
    <row r="75" spans="1:45" ht="18.75">
      <c r="A75" s="67">
        <v>17</v>
      </c>
      <c r="B75" s="11" t="s">
        <v>32</v>
      </c>
      <c r="C75" s="30"/>
      <c r="D75" s="88">
        <v>4</v>
      </c>
      <c r="E75" s="31">
        <f t="shared" si="124"/>
        <v>6.6799999999999998E-2</v>
      </c>
      <c r="F75" s="31"/>
      <c r="G75" s="31">
        <v>4</v>
      </c>
      <c r="H75" s="31">
        <v>1.57</v>
      </c>
      <c r="I75" s="33">
        <v>223.1</v>
      </c>
      <c r="J75" s="78">
        <f t="shared" si="125"/>
        <v>1.333931240657698</v>
      </c>
      <c r="K75" s="33">
        <v>50</v>
      </c>
      <c r="L75" s="78">
        <f t="shared" si="126"/>
        <v>0.66696562032884898</v>
      </c>
      <c r="M75" s="33">
        <v>50</v>
      </c>
      <c r="N75" s="78">
        <f t="shared" si="127"/>
        <v>0.66696562032884898</v>
      </c>
      <c r="O75" s="78">
        <f t="shared" si="128"/>
        <v>2.6678624813153959</v>
      </c>
      <c r="P75" s="78">
        <v>13.33</v>
      </c>
      <c r="Q75" s="78">
        <f t="shared" si="129"/>
        <v>0.35562606875934227</v>
      </c>
      <c r="R75" s="78"/>
      <c r="S75" s="78"/>
      <c r="T75" s="78">
        <v>40</v>
      </c>
      <c r="U75" s="78">
        <f t="shared" si="130"/>
        <v>1.0671449925261585</v>
      </c>
      <c r="V75" s="78">
        <v>14.56</v>
      </c>
      <c r="W75" s="78">
        <f t="shared" si="131"/>
        <v>0.3884407772795217</v>
      </c>
      <c r="X75" s="78">
        <f t="shared" si="132"/>
        <v>4.4790743198804179</v>
      </c>
      <c r="Y75" s="78">
        <v>34</v>
      </c>
      <c r="Z75" s="78">
        <f t="shared" si="133"/>
        <v>1.5228852687593422</v>
      </c>
      <c r="AA75" s="78">
        <v>0.37</v>
      </c>
      <c r="AB75" s="78">
        <f t="shared" si="134"/>
        <v>1.6572574983557548E-2</v>
      </c>
      <c r="AC75" s="78">
        <f t="shared" si="135"/>
        <v>6.018532163623318</v>
      </c>
      <c r="AD75" s="78"/>
      <c r="AE75" s="78">
        <f t="shared" si="136"/>
        <v>0</v>
      </c>
      <c r="AF75" s="78">
        <v>101.92</v>
      </c>
      <c r="AG75" s="78">
        <f t="shared" si="137"/>
        <v>4.5650725468221216</v>
      </c>
      <c r="AH75" s="78">
        <v>2.4300000000000002</v>
      </c>
      <c r="AI75" s="78">
        <v>0.14000000000000001</v>
      </c>
      <c r="AJ75" s="78">
        <v>0.18</v>
      </c>
      <c r="AK75" s="78">
        <v>0.25</v>
      </c>
      <c r="AL75" s="78">
        <f t="shared" ref="AL75:AL79" si="140">AC75+AG75+AH75+AI75+AJ75+AK75</f>
        <v>13.583604710445439</v>
      </c>
      <c r="AM75" s="78">
        <v>210</v>
      </c>
      <c r="AN75" s="36">
        <f t="shared" si="138"/>
        <v>28.525569891935419</v>
      </c>
      <c r="AO75" s="36">
        <f t="shared" si="139"/>
        <v>2.8128928634390413</v>
      </c>
      <c r="AP75" s="89">
        <v>20</v>
      </c>
      <c r="AQ75" s="89">
        <f t="shared" ref="AQ75:AQ79" si="141">AO75*1.2</f>
        <v>3.3754714361268494</v>
      </c>
      <c r="AR75">
        <v>3.0584949539335788</v>
      </c>
      <c r="AS75">
        <f t="shared" si="18"/>
        <v>110.36380595578888</v>
      </c>
    </row>
    <row r="76" spans="1:45" ht="18" customHeight="1">
      <c r="A76" s="67">
        <v>18</v>
      </c>
      <c r="B76" s="11" t="s">
        <v>42</v>
      </c>
      <c r="C76" s="30"/>
      <c r="D76" s="88">
        <v>10</v>
      </c>
      <c r="E76" s="31">
        <f>D76*0.0167</f>
        <v>0.16699999999999998</v>
      </c>
      <c r="F76" s="31"/>
      <c r="G76" s="31">
        <v>4</v>
      </c>
      <c r="H76" s="31">
        <v>1.57</v>
      </c>
      <c r="I76" s="33">
        <v>223.1</v>
      </c>
      <c r="J76" s="78">
        <f t="shared" si="125"/>
        <v>1.333931240657698</v>
      </c>
      <c r="K76" s="33">
        <v>50</v>
      </c>
      <c r="L76" s="78">
        <f t="shared" si="126"/>
        <v>0.66696562032884898</v>
      </c>
      <c r="M76" s="33">
        <v>50</v>
      </c>
      <c r="N76" s="78">
        <f t="shared" si="127"/>
        <v>0.66696562032884898</v>
      </c>
      <c r="O76" s="78">
        <f t="shared" si="128"/>
        <v>2.6678624813153959</v>
      </c>
      <c r="P76" s="78">
        <v>13.33</v>
      </c>
      <c r="Q76" s="78">
        <f t="shared" si="129"/>
        <v>0.35562606875934227</v>
      </c>
      <c r="R76" s="78"/>
      <c r="S76" s="78"/>
      <c r="T76" s="78">
        <v>40</v>
      </c>
      <c r="U76" s="78">
        <f t="shared" si="130"/>
        <v>1.0671449925261585</v>
      </c>
      <c r="V76" s="78">
        <v>14.56</v>
      </c>
      <c r="W76" s="78">
        <f t="shared" si="131"/>
        <v>0.3884407772795217</v>
      </c>
      <c r="X76" s="78">
        <f t="shared" si="132"/>
        <v>4.4790743198804179</v>
      </c>
      <c r="Y76" s="78">
        <v>34</v>
      </c>
      <c r="Z76" s="78">
        <f t="shared" si="133"/>
        <v>1.5228852687593422</v>
      </c>
      <c r="AA76" s="78">
        <v>0.37</v>
      </c>
      <c r="AB76" s="78">
        <f t="shared" si="134"/>
        <v>1.6572574983557548E-2</v>
      </c>
      <c r="AC76" s="78">
        <f t="shared" si="135"/>
        <v>6.018532163623318</v>
      </c>
      <c r="AD76" s="78"/>
      <c r="AE76" s="78">
        <f t="shared" si="136"/>
        <v>0</v>
      </c>
      <c r="AF76" s="78">
        <v>101.92</v>
      </c>
      <c r="AG76" s="78">
        <f t="shared" si="137"/>
        <v>4.5650725468221216</v>
      </c>
      <c r="AH76" s="78">
        <v>2.4300000000000002</v>
      </c>
      <c r="AI76" s="78">
        <v>0.14000000000000001</v>
      </c>
      <c r="AJ76" s="78">
        <v>0.18</v>
      </c>
      <c r="AK76" s="78">
        <v>0.25</v>
      </c>
      <c r="AL76" s="78">
        <f t="shared" si="140"/>
        <v>13.583604710445439</v>
      </c>
      <c r="AM76" s="78">
        <v>60</v>
      </c>
      <c r="AN76" s="36">
        <f t="shared" si="138"/>
        <v>8.1501628262672643</v>
      </c>
      <c r="AO76" s="36">
        <f t="shared" si="139"/>
        <v>3.6295391786310205</v>
      </c>
      <c r="AP76" s="89">
        <v>20</v>
      </c>
      <c r="AQ76" s="89">
        <f t="shared" si="141"/>
        <v>4.3554470143572246</v>
      </c>
      <c r="AR76">
        <v>3.9464451018497781</v>
      </c>
      <c r="AS76">
        <f t="shared" si="18"/>
        <v>110.36380595578889</v>
      </c>
    </row>
    <row r="77" spans="1:45" ht="37.5" hidden="1">
      <c r="A77" s="67">
        <v>18</v>
      </c>
      <c r="B77" s="11" t="s">
        <v>43</v>
      </c>
      <c r="C77" s="106"/>
      <c r="D77" s="88">
        <v>2</v>
      </c>
      <c r="E77" s="31">
        <f>D77*0.0167</f>
        <v>3.3399999999999999E-2</v>
      </c>
      <c r="F77" s="31"/>
      <c r="G77" s="31">
        <v>4</v>
      </c>
      <c r="H77" s="31">
        <v>1.57</v>
      </c>
      <c r="I77" s="33">
        <v>223.1</v>
      </c>
      <c r="J77" s="78">
        <f t="shared" si="125"/>
        <v>1.333931240657698</v>
      </c>
      <c r="K77" s="33">
        <v>50</v>
      </c>
      <c r="L77" s="78">
        <f t="shared" si="126"/>
        <v>0.66696562032884898</v>
      </c>
      <c r="M77" s="33">
        <v>50</v>
      </c>
      <c r="N77" s="78">
        <f t="shared" si="127"/>
        <v>0.66696562032884898</v>
      </c>
      <c r="O77" s="78">
        <f t="shared" si="128"/>
        <v>2.6678624813153959</v>
      </c>
      <c r="P77" s="78">
        <v>13.33</v>
      </c>
      <c r="Q77" s="78">
        <f t="shared" si="129"/>
        <v>0.35562606875934227</v>
      </c>
      <c r="R77" s="78"/>
      <c r="S77" s="78"/>
      <c r="T77" s="78">
        <v>40</v>
      </c>
      <c r="U77" s="78">
        <f t="shared" si="130"/>
        <v>1.0671449925261585</v>
      </c>
      <c r="V77" s="78">
        <v>14.56</v>
      </c>
      <c r="W77" s="78">
        <f t="shared" si="131"/>
        <v>0.3884407772795217</v>
      </c>
      <c r="X77" s="78">
        <f t="shared" si="132"/>
        <v>4.4790743198804179</v>
      </c>
      <c r="Y77" s="78">
        <v>34</v>
      </c>
      <c r="Z77" s="78">
        <f t="shared" si="133"/>
        <v>1.5228852687593422</v>
      </c>
      <c r="AA77" s="78">
        <v>0.37</v>
      </c>
      <c r="AB77" s="78">
        <f t="shared" si="134"/>
        <v>1.6572574983557548E-2</v>
      </c>
      <c r="AC77" s="78">
        <f t="shared" si="135"/>
        <v>6.018532163623318</v>
      </c>
      <c r="AD77" s="78"/>
      <c r="AE77" s="78">
        <f t="shared" si="136"/>
        <v>0</v>
      </c>
      <c r="AF77" s="78">
        <v>101.92</v>
      </c>
      <c r="AG77" s="78">
        <f t="shared" si="137"/>
        <v>4.5650725468221216</v>
      </c>
      <c r="AH77" s="78">
        <v>2.4300000000000002</v>
      </c>
      <c r="AI77" s="78">
        <v>0.14000000000000001</v>
      </c>
      <c r="AJ77" s="78">
        <v>0.18</v>
      </c>
      <c r="AK77" s="78">
        <v>0.25</v>
      </c>
      <c r="AL77" s="78">
        <f t="shared" si="140"/>
        <v>13.583604710445439</v>
      </c>
      <c r="AM77" s="78">
        <v>50</v>
      </c>
      <c r="AN77" s="36">
        <f t="shared" si="138"/>
        <v>6.7918023552227194</v>
      </c>
      <c r="AO77" s="36">
        <f t="shared" si="139"/>
        <v>0.68053859599331645</v>
      </c>
      <c r="AP77" s="89">
        <v>20</v>
      </c>
      <c r="AQ77" s="89">
        <f t="shared" si="141"/>
        <v>0.81664631519197972</v>
      </c>
      <c r="AR77">
        <v>0.73995845659683357</v>
      </c>
      <c r="AS77">
        <f t="shared" si="18"/>
        <v>110.36380595578889</v>
      </c>
    </row>
    <row r="78" spans="1:45" ht="37.5">
      <c r="A78" s="67">
        <v>19</v>
      </c>
      <c r="B78" s="11" t="s">
        <v>100</v>
      </c>
      <c r="C78" s="30">
        <v>5</v>
      </c>
      <c r="D78" s="88">
        <v>5</v>
      </c>
      <c r="E78" s="31">
        <f t="shared" ref="E78:E79" si="142">D78*0.0167</f>
        <v>8.3499999999999991E-2</v>
      </c>
      <c r="F78" s="31"/>
      <c r="G78" s="31">
        <v>4</v>
      </c>
      <c r="H78" s="31">
        <v>1.57</v>
      </c>
      <c r="I78" s="33">
        <v>223.1</v>
      </c>
      <c r="J78" s="78">
        <f t="shared" si="125"/>
        <v>1.333931240657698</v>
      </c>
      <c r="K78" s="33">
        <v>50</v>
      </c>
      <c r="L78" s="78">
        <f t="shared" si="126"/>
        <v>0.66696562032884898</v>
      </c>
      <c r="M78" s="33">
        <v>50</v>
      </c>
      <c r="N78" s="78">
        <f t="shared" si="127"/>
        <v>0.66696562032884898</v>
      </c>
      <c r="O78" s="78">
        <f t="shared" si="128"/>
        <v>2.6678624813153959</v>
      </c>
      <c r="P78" s="78">
        <v>13.33</v>
      </c>
      <c r="Q78" s="78">
        <f t="shared" si="129"/>
        <v>0.35562606875934227</v>
      </c>
      <c r="R78" s="78"/>
      <c r="S78" s="78"/>
      <c r="T78" s="78">
        <v>40</v>
      </c>
      <c r="U78" s="78">
        <f t="shared" si="130"/>
        <v>1.0671449925261585</v>
      </c>
      <c r="V78" s="78">
        <v>14.56</v>
      </c>
      <c r="W78" s="78">
        <f t="shared" si="131"/>
        <v>0.3884407772795217</v>
      </c>
      <c r="X78" s="78">
        <f t="shared" si="132"/>
        <v>4.4790743198804179</v>
      </c>
      <c r="Y78" s="78">
        <v>34</v>
      </c>
      <c r="Z78" s="78">
        <f t="shared" si="133"/>
        <v>1.5228852687593422</v>
      </c>
      <c r="AA78" s="78">
        <v>0.37</v>
      </c>
      <c r="AB78" s="78">
        <f t="shared" si="134"/>
        <v>1.6572574983557548E-2</v>
      </c>
      <c r="AC78" s="78">
        <f t="shared" si="135"/>
        <v>6.018532163623318</v>
      </c>
      <c r="AD78" s="78"/>
      <c r="AE78" s="78">
        <f t="shared" si="136"/>
        <v>0</v>
      </c>
      <c r="AF78" s="78">
        <v>101.92</v>
      </c>
      <c r="AG78" s="78">
        <f t="shared" si="137"/>
        <v>4.5650725468221216</v>
      </c>
      <c r="AH78" s="78">
        <v>2.4300000000000002</v>
      </c>
      <c r="AI78" s="78">
        <v>0.14000000000000001</v>
      </c>
      <c r="AJ78" s="78">
        <v>0.18</v>
      </c>
      <c r="AK78" s="78">
        <v>0.25</v>
      </c>
      <c r="AL78" s="78">
        <f t="shared" si="140"/>
        <v>13.583604710445439</v>
      </c>
      <c r="AM78" s="78">
        <v>270</v>
      </c>
      <c r="AN78" s="36">
        <f t="shared" si="138"/>
        <v>36.675732718202681</v>
      </c>
      <c r="AO78" s="36">
        <f t="shared" si="139"/>
        <v>4.1966546752921179</v>
      </c>
      <c r="AP78" s="89">
        <v>20</v>
      </c>
      <c r="AQ78" s="89">
        <f t="shared" si="141"/>
        <v>5.0359856103505409</v>
      </c>
      <c r="AR78">
        <v>4.5630771490138065</v>
      </c>
      <c r="AS78">
        <f t="shared" si="18"/>
        <v>110.36380595578888</v>
      </c>
    </row>
    <row r="79" spans="1:45" ht="18.75">
      <c r="A79" s="67">
        <v>20</v>
      </c>
      <c r="B79" s="11" t="s">
        <v>44</v>
      </c>
      <c r="C79" s="30">
        <v>5</v>
      </c>
      <c r="D79" s="88">
        <v>7</v>
      </c>
      <c r="E79" s="31">
        <f t="shared" si="142"/>
        <v>0.1169</v>
      </c>
      <c r="F79" s="31"/>
      <c r="G79" s="31">
        <v>4</v>
      </c>
      <c r="H79" s="31">
        <v>1.57</v>
      </c>
      <c r="I79" s="33">
        <v>223.1</v>
      </c>
      <c r="J79" s="78">
        <f t="shared" si="125"/>
        <v>1.333931240657698</v>
      </c>
      <c r="K79" s="33">
        <v>50</v>
      </c>
      <c r="L79" s="78">
        <f t="shared" si="126"/>
        <v>0.66696562032884898</v>
      </c>
      <c r="M79" s="33">
        <v>50</v>
      </c>
      <c r="N79" s="78">
        <f t="shared" si="127"/>
        <v>0.66696562032884898</v>
      </c>
      <c r="O79" s="78">
        <f t="shared" si="128"/>
        <v>2.6678624813153959</v>
      </c>
      <c r="P79" s="78">
        <v>13.33</v>
      </c>
      <c r="Q79" s="78">
        <f t="shared" si="129"/>
        <v>0.35562606875934227</v>
      </c>
      <c r="R79" s="78"/>
      <c r="S79" s="78"/>
      <c r="T79" s="78">
        <v>40</v>
      </c>
      <c r="U79" s="78">
        <f t="shared" si="130"/>
        <v>1.0671449925261585</v>
      </c>
      <c r="V79" s="78">
        <v>14.56</v>
      </c>
      <c r="W79" s="78">
        <f t="shared" si="131"/>
        <v>0.3884407772795217</v>
      </c>
      <c r="X79" s="78">
        <f t="shared" si="132"/>
        <v>4.4790743198804179</v>
      </c>
      <c r="Y79" s="78">
        <v>34</v>
      </c>
      <c r="Z79" s="78">
        <f t="shared" si="133"/>
        <v>1.5228852687593422</v>
      </c>
      <c r="AA79" s="78">
        <v>0.37</v>
      </c>
      <c r="AB79" s="78">
        <f t="shared" si="134"/>
        <v>1.6572574983557548E-2</v>
      </c>
      <c r="AC79" s="78">
        <f t="shared" si="135"/>
        <v>6.018532163623318</v>
      </c>
      <c r="AD79" s="78"/>
      <c r="AE79" s="78">
        <f t="shared" si="136"/>
        <v>0</v>
      </c>
      <c r="AF79" s="78">
        <v>101.92</v>
      </c>
      <c r="AG79" s="78">
        <f t="shared" si="137"/>
        <v>4.5650725468221216</v>
      </c>
      <c r="AH79" s="78">
        <v>2.4300000000000002</v>
      </c>
      <c r="AI79" s="78">
        <v>0.14000000000000001</v>
      </c>
      <c r="AJ79" s="78">
        <v>0.18</v>
      </c>
      <c r="AK79" s="78">
        <v>0.25</v>
      </c>
      <c r="AL79" s="78">
        <f t="shared" si="140"/>
        <v>13.583604710445439</v>
      </c>
      <c r="AM79" s="78">
        <v>205</v>
      </c>
      <c r="AN79" s="36">
        <f t="shared" si="138"/>
        <v>27.846389656413148</v>
      </c>
      <c r="AO79" s="36">
        <f t="shared" si="139"/>
        <v>4.8431663414857695</v>
      </c>
      <c r="AP79" s="89">
        <v>20</v>
      </c>
      <c r="AQ79" s="89">
        <f t="shared" si="141"/>
        <v>5.8117996097829234</v>
      </c>
      <c r="AR79">
        <v>5.2660376827807989</v>
      </c>
      <c r="AS79">
        <f t="shared" si="18"/>
        <v>110.36380595578889</v>
      </c>
    </row>
    <row r="80" spans="1:4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</row>
    <row r="81" spans="1:43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</row>
    <row r="82" spans="1:43" ht="18.75">
      <c r="A82" s="152" t="s">
        <v>57</v>
      </c>
      <c r="B82" s="152"/>
      <c r="C82" s="64"/>
      <c r="D82" s="104"/>
      <c r="E82" s="104"/>
      <c r="F82" s="104"/>
      <c r="G82" s="104"/>
      <c r="H82" s="104"/>
      <c r="I82" s="105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</row>
    <row r="83" spans="1:43" ht="18.75">
      <c r="A83" s="153" t="s">
        <v>53</v>
      </c>
      <c r="B83" s="153"/>
      <c r="C83" s="153"/>
      <c r="D83" s="153"/>
      <c r="E83" s="153"/>
      <c r="F83" s="153"/>
      <c r="G83" s="153"/>
      <c r="H83" s="153"/>
      <c r="I83" s="153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</row>
    <row r="84" spans="1:43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</row>
    <row r="85" spans="1:43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</row>
    <row r="86" spans="1:43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</row>
    <row r="87" spans="1:43" ht="18.75">
      <c r="A87" s="63" t="s">
        <v>140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 t="s">
        <v>138</v>
      </c>
      <c r="P87" s="63"/>
      <c r="Q87" s="63"/>
      <c r="R87" s="63"/>
      <c r="S87" s="63" t="s">
        <v>105</v>
      </c>
      <c r="T87" s="63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</row>
  </sheetData>
  <mergeCells count="106">
    <mergeCell ref="AA52:AB52"/>
    <mergeCell ref="AD52:AE52"/>
    <mergeCell ref="AF52:AG52"/>
    <mergeCell ref="AH52:AH53"/>
    <mergeCell ref="AI52:AI53"/>
    <mergeCell ref="AF14:AG14"/>
    <mergeCell ref="A50:M50"/>
    <mergeCell ref="A34:AQ34"/>
    <mergeCell ref="A28:AQ28"/>
    <mergeCell ref="AJ52:AJ53"/>
    <mergeCell ref="AA53:AB53"/>
    <mergeCell ref="G52:G53"/>
    <mergeCell ref="H52:H53"/>
    <mergeCell ref="I52:I53"/>
    <mergeCell ref="J52:J53"/>
    <mergeCell ref="K52:L52"/>
    <mergeCell ref="M52:N52"/>
    <mergeCell ref="V53:W53"/>
    <mergeCell ref="P52:Q52"/>
    <mergeCell ref="AK13:AK14"/>
    <mergeCell ref="AK52:AK53"/>
    <mergeCell ref="T13:U13"/>
    <mergeCell ref="V13:W13"/>
    <mergeCell ref="M14:N14"/>
    <mergeCell ref="AR13:AR15"/>
    <mergeCell ref="AS13:AS15"/>
    <mergeCell ref="AR52:AR54"/>
    <mergeCell ref="AS52:AS54"/>
    <mergeCell ref="A73:AQ73"/>
    <mergeCell ref="A67:AQ67"/>
    <mergeCell ref="A63:AQ63"/>
    <mergeCell ref="A55:AQ55"/>
    <mergeCell ref="R52:S52"/>
    <mergeCell ref="AD53:AE53"/>
    <mergeCell ref="AF53:AG53"/>
    <mergeCell ref="AO13:AO14"/>
    <mergeCell ref="K14:L14"/>
    <mergeCell ref="A16:AQ16"/>
    <mergeCell ref="F52:F53"/>
    <mergeCell ref="O52:O53"/>
    <mergeCell ref="A51:A53"/>
    <mergeCell ref="B51:B53"/>
    <mergeCell ref="C52:C53"/>
    <mergeCell ref="D52:D53"/>
    <mergeCell ref="E52:E53"/>
    <mergeCell ref="T52:U52"/>
    <mergeCell ref="V52:W52"/>
    <mergeCell ref="Y52:Z52"/>
    <mergeCell ref="A82:B82"/>
    <mergeCell ref="A83:I83"/>
    <mergeCell ref="AP13:AP14"/>
    <mergeCell ref="AQ13:AQ14"/>
    <mergeCell ref="AP52:AP53"/>
    <mergeCell ref="AQ52:AQ53"/>
    <mergeCell ref="D51:AQ51"/>
    <mergeCell ref="AL52:AL53"/>
    <mergeCell ref="AM52:AN52"/>
    <mergeCell ref="AO52:AO53"/>
    <mergeCell ref="K53:L53"/>
    <mergeCell ref="M53:N53"/>
    <mergeCell ref="P53:Q53"/>
    <mergeCell ref="R53:S53"/>
    <mergeCell ref="T53:U53"/>
    <mergeCell ref="Y53:Z53"/>
    <mergeCell ref="A43:B43"/>
    <mergeCell ref="A44:I44"/>
    <mergeCell ref="J13:J14"/>
    <mergeCell ref="AA14:AB14"/>
    <mergeCell ref="AD14:AE14"/>
    <mergeCell ref="AF13:AG13"/>
    <mergeCell ref="Y13:Z13"/>
    <mergeCell ref="A24:AQ24"/>
    <mergeCell ref="AI1:AQ1"/>
    <mergeCell ref="AI2:AQ2"/>
    <mergeCell ref="AI3:AQ3"/>
    <mergeCell ref="AI4:AQ4"/>
    <mergeCell ref="AM13:AN13"/>
    <mergeCell ref="A7:AQ7"/>
    <mergeCell ref="A8:AQ8"/>
    <mergeCell ref="A11:I11"/>
    <mergeCell ref="A12:A14"/>
    <mergeCell ref="B12:B14"/>
    <mergeCell ref="C13:C14"/>
    <mergeCell ref="D13:D14"/>
    <mergeCell ref="E13:E14"/>
    <mergeCell ref="F13:F14"/>
    <mergeCell ref="G13:G14"/>
    <mergeCell ref="H13:H14"/>
    <mergeCell ref="I13:I14"/>
    <mergeCell ref="D12:AQ12"/>
    <mergeCell ref="K13:L13"/>
    <mergeCell ref="M13:N13"/>
    <mergeCell ref="O13:O14"/>
    <mergeCell ref="P13:Q13"/>
    <mergeCell ref="AH13:AH14"/>
    <mergeCell ref="AI13:AI14"/>
    <mergeCell ref="AJ13:AJ14"/>
    <mergeCell ref="AL13:AL14"/>
    <mergeCell ref="AA13:AB13"/>
    <mergeCell ref="AD13:AE13"/>
    <mergeCell ref="R13:S13"/>
    <mergeCell ref="P14:Q14"/>
    <mergeCell ref="R14:S14"/>
    <mergeCell ref="T14:U14"/>
    <mergeCell ref="V14:W14"/>
    <mergeCell ref="Y14:Z14"/>
  </mergeCells>
  <pageMargins left="0" right="0.11811023622047245" top="0.74803149606299213" bottom="0.74803149606299213" header="0.31496062992125984" footer="0.31496062992125984"/>
  <pageSetup paperSize="9" scale="24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view="pageBreakPreview" zoomScale="60" workbookViewId="0">
      <selection activeCell="A49" sqref="A49:XFD57"/>
    </sheetView>
  </sheetViews>
  <sheetFormatPr defaultRowHeight="18"/>
  <cols>
    <col min="1" max="1" width="5.28515625" style="268" customWidth="1"/>
    <col min="2" max="2" width="77.28515625" style="269" customWidth="1"/>
    <col min="3" max="3" width="43.85546875" style="258" customWidth="1"/>
    <col min="4" max="4" width="18.140625" style="258" hidden="1" customWidth="1"/>
    <col min="5" max="5" width="17.42578125" style="258" hidden="1" customWidth="1"/>
    <col min="6" max="16384" width="9.140625" style="258"/>
  </cols>
  <sheetData>
    <row r="1" spans="1:5" s="237" customFormat="1" ht="18.75">
      <c r="A1" s="236"/>
      <c r="B1" s="238"/>
    </row>
    <row r="2" spans="1:5" s="237" customFormat="1" ht="20.25">
      <c r="A2" s="239" t="s">
        <v>142</v>
      </c>
      <c r="B2" s="239"/>
      <c r="C2" s="239"/>
    </row>
    <row r="3" spans="1:5" s="237" customFormat="1" ht="20.25">
      <c r="A3" s="240" t="s">
        <v>143</v>
      </c>
      <c r="B3" s="240"/>
      <c r="C3" s="240"/>
    </row>
    <row r="4" spans="1:5" s="242" customFormat="1" ht="18.75">
      <c r="A4" s="241"/>
      <c r="B4" s="241"/>
      <c r="C4" s="241"/>
    </row>
    <row r="5" spans="1:5" s="242" customFormat="1" ht="18.75">
      <c r="A5" s="243" t="s">
        <v>144</v>
      </c>
      <c r="B5" s="243"/>
      <c r="C5" s="243"/>
    </row>
    <row r="6" spans="1:5" s="237" customFormat="1" ht="101.25" customHeight="1">
      <c r="A6" s="244" t="s">
        <v>50</v>
      </c>
      <c r="B6" s="244" t="s">
        <v>0</v>
      </c>
      <c r="C6" s="245" t="s">
        <v>145</v>
      </c>
      <c r="D6" s="246" t="s">
        <v>146</v>
      </c>
      <c r="E6" s="246" t="s">
        <v>147</v>
      </c>
    </row>
    <row r="7" spans="1:5" s="237" customFormat="1" ht="38.25" customHeight="1">
      <c r="A7" s="244"/>
      <c r="B7" s="244"/>
      <c r="C7" s="245"/>
      <c r="D7" s="246"/>
      <c r="E7" s="246"/>
    </row>
    <row r="8" spans="1:5" s="248" customFormat="1" ht="15.75">
      <c r="A8" s="247">
        <v>1</v>
      </c>
      <c r="B8" s="247">
        <v>2</v>
      </c>
      <c r="C8" s="247">
        <v>3</v>
      </c>
      <c r="D8" s="246"/>
      <c r="E8" s="246"/>
    </row>
    <row r="9" spans="1:5" s="252" customFormat="1" ht="31.5" customHeight="1">
      <c r="A9" s="249" t="s">
        <v>148</v>
      </c>
      <c r="B9" s="250"/>
      <c r="C9" s="251"/>
      <c r="D9" s="246"/>
      <c r="E9" s="246"/>
    </row>
    <row r="10" spans="1:5" ht="18.75">
      <c r="A10" s="253">
        <v>1</v>
      </c>
      <c r="B10" s="254" t="s">
        <v>149</v>
      </c>
      <c r="C10" s="255">
        <f>'[1]июль 2025 '!AN14</f>
        <v>2.0992461039514656</v>
      </c>
      <c r="D10" s="256">
        <v>1.34</v>
      </c>
      <c r="E10" s="257">
        <f>C10/D10*100</f>
        <v>156.6601570113034</v>
      </c>
    </row>
    <row r="11" spans="1:5" ht="43.5" customHeight="1">
      <c r="A11" s="253">
        <v>2</v>
      </c>
      <c r="B11" s="254" t="s">
        <v>150</v>
      </c>
      <c r="C11" s="255">
        <f>'[1]июль 2025 '!AN15</f>
        <v>16.404207587213872</v>
      </c>
      <c r="D11" s="256">
        <v>10.19</v>
      </c>
      <c r="E11" s="257">
        <f t="shared" ref="E11:E47" si="0">C11/D11*100</f>
        <v>160.98339143487607</v>
      </c>
    </row>
    <row r="12" spans="1:5" ht="36" customHeight="1">
      <c r="A12" s="253">
        <v>3</v>
      </c>
      <c r="B12" s="259" t="s">
        <v>151</v>
      </c>
      <c r="C12" s="255">
        <f>'[1]июль 2025 '!AN16</f>
        <v>3.0926190377389502</v>
      </c>
      <c r="D12" s="256">
        <v>1.99</v>
      </c>
      <c r="E12" s="257">
        <f t="shared" si="0"/>
        <v>155.40799184617839</v>
      </c>
    </row>
    <row r="13" spans="1:5" ht="17.25" customHeight="1">
      <c r="A13" s="253">
        <v>4</v>
      </c>
      <c r="B13" s="259" t="s">
        <v>152</v>
      </c>
      <c r="C13" s="255">
        <f>'[1]июль 2025 '!AN17</f>
        <v>2.1953020426601224</v>
      </c>
      <c r="D13" s="256">
        <v>1.39</v>
      </c>
      <c r="E13" s="257">
        <f>C13/D13*100</f>
        <v>157.93539875252679</v>
      </c>
    </row>
    <row r="14" spans="1:5" ht="15.75" customHeight="1">
      <c r="A14" s="253">
        <v>5</v>
      </c>
      <c r="B14" s="259" t="s">
        <v>153</v>
      </c>
      <c r="C14" s="255">
        <f>'[1]июль 2025 '!AN18</f>
        <v>1.6812574019704611</v>
      </c>
      <c r="D14" s="256">
        <v>1.07</v>
      </c>
      <c r="E14" s="257">
        <f t="shared" si="0"/>
        <v>157.12685999723934</v>
      </c>
    </row>
    <row r="15" spans="1:5" ht="37.5">
      <c r="A15" s="253">
        <v>6</v>
      </c>
      <c r="B15" s="259" t="s">
        <v>154</v>
      </c>
      <c r="C15" s="255">
        <f>'[1]июль 2025 '!AN19</f>
        <v>2.9169603746657571</v>
      </c>
      <c r="D15" s="256">
        <v>1.89</v>
      </c>
      <c r="E15" s="257">
        <f t="shared" si="0"/>
        <v>154.33652776009296</v>
      </c>
    </row>
    <row r="16" spans="1:5" ht="18.75">
      <c r="A16" s="253">
        <v>7</v>
      </c>
      <c r="B16" s="259" t="s">
        <v>155</v>
      </c>
      <c r="C16" s="255">
        <f>'[1]июль 2025 '!AN20</f>
        <v>3.7742197617523288</v>
      </c>
      <c r="D16" s="256">
        <v>2.35</v>
      </c>
      <c r="E16" s="257">
        <f t="shared" si="0"/>
        <v>160.60509624477993</v>
      </c>
    </row>
    <row r="17" spans="1:5" ht="50.25" customHeight="1">
      <c r="A17" s="253">
        <v>8</v>
      </c>
      <c r="B17" s="259" t="s">
        <v>156</v>
      </c>
      <c r="C17" s="255">
        <f>'[1]июль 2025 '!AN21</f>
        <v>6.717508151301975</v>
      </c>
      <c r="D17" s="256">
        <v>4.13</v>
      </c>
      <c r="E17" s="257">
        <f t="shared" si="0"/>
        <v>162.6515290872149</v>
      </c>
    </row>
    <row r="18" spans="1:5" ht="36" customHeight="1">
      <c r="A18" s="253">
        <v>9</v>
      </c>
      <c r="B18" s="259" t="s">
        <v>157</v>
      </c>
      <c r="C18" s="255">
        <f>'[1]июль 2025 '!AN22</f>
        <v>5.436104220795273</v>
      </c>
      <c r="D18" s="256">
        <v>3.42</v>
      </c>
      <c r="E18" s="257">
        <f t="shared" si="0"/>
        <v>158.95041581272727</v>
      </c>
    </row>
    <row r="19" spans="1:5" ht="45.75" customHeight="1">
      <c r="A19" s="253">
        <v>10</v>
      </c>
      <c r="B19" s="259" t="s">
        <v>158</v>
      </c>
      <c r="C19" s="255">
        <f>'[1]июль 2025 '!AN23</f>
        <v>5.5924075061576897</v>
      </c>
      <c r="D19" s="256">
        <v>3.68</v>
      </c>
      <c r="E19" s="257">
        <f t="shared" si="0"/>
        <v>151.96759527602416</v>
      </c>
    </row>
    <row r="20" spans="1:5" ht="51.75" customHeight="1">
      <c r="A20" s="253">
        <v>11</v>
      </c>
      <c r="B20" s="259" t="s">
        <v>159</v>
      </c>
      <c r="C20" s="255">
        <f>'[1]июль 2025 '!AN24</f>
        <v>4.8044101488389002</v>
      </c>
      <c r="D20" s="256">
        <v>2.99</v>
      </c>
      <c r="E20" s="257">
        <f t="shared" si="0"/>
        <v>160.68261367354179</v>
      </c>
    </row>
    <row r="21" spans="1:5" ht="51" customHeight="1">
      <c r="A21" s="253">
        <v>12</v>
      </c>
      <c r="B21" s="259" t="s">
        <v>160</v>
      </c>
      <c r="C21" s="255">
        <f>'[1]июль 2025 '!AN25</f>
        <v>5.3823444850633937</v>
      </c>
      <c r="D21" s="256">
        <v>3.33</v>
      </c>
      <c r="E21" s="257">
        <f t="shared" si="0"/>
        <v>161.63196651842023</v>
      </c>
    </row>
    <row r="22" spans="1:5" ht="56.25">
      <c r="A22" s="253">
        <v>13</v>
      </c>
      <c r="B22" s="259" t="s">
        <v>161</v>
      </c>
      <c r="C22" s="255">
        <f>'[1]июль 2025 '!AN26</f>
        <v>10.986744399401953</v>
      </c>
      <c r="D22" s="256">
        <v>6.78</v>
      </c>
      <c r="E22" s="257">
        <f t="shared" si="0"/>
        <v>162.04637757230017</v>
      </c>
    </row>
    <row r="23" spans="1:5" ht="37.5">
      <c r="A23" s="253">
        <v>14</v>
      </c>
      <c r="B23" s="259" t="s">
        <v>162</v>
      </c>
      <c r="C23" s="255">
        <f>'[1]июль 2025 '!AN27</f>
        <v>3.1987339751583725</v>
      </c>
      <c r="D23" s="256">
        <v>2.0299999999999998</v>
      </c>
      <c r="E23" s="257">
        <f t="shared" si="0"/>
        <v>157.57310222455038</v>
      </c>
    </row>
    <row r="24" spans="1:5" ht="48" customHeight="1">
      <c r="A24" s="253">
        <v>15</v>
      </c>
      <c r="B24" s="259" t="s">
        <v>163</v>
      </c>
      <c r="C24" s="255">
        <f>'[1]июль 2025 '!AN28</f>
        <v>11.151834346548329</v>
      </c>
      <c r="D24" s="256">
        <v>6.88</v>
      </c>
      <c r="E24" s="257">
        <f t="shared" si="0"/>
        <v>162.09061550215594</v>
      </c>
    </row>
    <row r="25" spans="1:5" ht="65.25" customHeight="1">
      <c r="A25" s="253">
        <v>16</v>
      </c>
      <c r="B25" s="259" t="s">
        <v>164</v>
      </c>
      <c r="C25" s="255">
        <f>'[1]июль 2025 '!AN29</f>
        <v>11.365082399401953</v>
      </c>
      <c r="D25" s="256">
        <v>7.08</v>
      </c>
      <c r="E25" s="257">
        <f t="shared" si="0"/>
        <v>160.52376270341742</v>
      </c>
    </row>
    <row r="26" spans="1:5" ht="56.25">
      <c r="A26" s="260">
        <v>17</v>
      </c>
      <c r="B26" s="259" t="s">
        <v>165</v>
      </c>
      <c r="C26" s="255">
        <f>'[1]июль 2025 '!AN30</f>
        <v>11.365082399401953</v>
      </c>
      <c r="D26" s="256">
        <v>7.08</v>
      </c>
      <c r="E26" s="257">
        <f t="shared" si="0"/>
        <v>160.52376270341742</v>
      </c>
    </row>
    <row r="27" spans="1:5" ht="37.5">
      <c r="A27" s="260">
        <v>18</v>
      </c>
      <c r="B27" s="259" t="s">
        <v>166</v>
      </c>
      <c r="C27" s="255">
        <f>'[1]июль 2025 '!AN31</f>
        <v>9.1388671686489431</v>
      </c>
      <c r="D27" s="256">
        <v>5.61</v>
      </c>
      <c r="E27" s="257">
        <f t="shared" si="0"/>
        <v>162.9031580864339</v>
      </c>
    </row>
    <row r="28" spans="1:5" ht="37.5">
      <c r="A28" s="260">
        <v>19</v>
      </c>
      <c r="B28" s="259" t="s">
        <v>167</v>
      </c>
      <c r="C28" s="255">
        <f>'[1]июль 2025 '!AN32</f>
        <v>8.5439667369107006</v>
      </c>
      <c r="D28" s="256">
        <v>5.94</v>
      </c>
      <c r="E28" s="257">
        <f t="shared" si="0"/>
        <v>143.83782385371549</v>
      </c>
    </row>
    <row r="29" spans="1:5" ht="18.75">
      <c r="A29" s="260">
        <v>20</v>
      </c>
      <c r="B29" s="259" t="s">
        <v>168</v>
      </c>
      <c r="C29" s="255">
        <f>'[1]июль 2025 '!AN33</f>
        <v>2.4017582456369007</v>
      </c>
      <c r="D29" s="256">
        <v>1.57</v>
      </c>
      <c r="E29" s="257">
        <f t="shared" si="0"/>
        <v>152.97823220617201</v>
      </c>
    </row>
    <row r="30" spans="1:5" ht="18.75">
      <c r="A30" s="260">
        <v>21</v>
      </c>
      <c r="B30" s="259" t="s">
        <v>169</v>
      </c>
      <c r="C30" s="255">
        <f>'[1]июль 2025 '!AN34</f>
        <v>6.1998942927516465</v>
      </c>
      <c r="D30" s="256">
        <v>4</v>
      </c>
      <c r="E30" s="257">
        <f t="shared" si="0"/>
        <v>154.99735731879116</v>
      </c>
    </row>
    <row r="31" spans="1:5" ht="18.75">
      <c r="A31" s="260">
        <v>22</v>
      </c>
      <c r="B31" s="259" t="s">
        <v>170</v>
      </c>
      <c r="C31" s="255">
        <f>'[1]июль 2025 '!AN35</f>
        <v>3.6132984044335372</v>
      </c>
      <c r="D31" s="256">
        <v>2.23</v>
      </c>
      <c r="E31" s="257">
        <f t="shared" si="0"/>
        <v>162.03131858446355</v>
      </c>
    </row>
    <row r="32" spans="1:5" s="252" customFormat="1" ht="24.75" customHeight="1">
      <c r="A32" s="261" t="s">
        <v>171</v>
      </c>
      <c r="B32" s="262"/>
      <c r="C32" s="263"/>
      <c r="D32" s="264"/>
      <c r="E32" s="257" t="e">
        <f t="shared" si="0"/>
        <v>#DIV/0!</v>
      </c>
    </row>
    <row r="33" spans="1:5" ht="18.75">
      <c r="A33" s="260">
        <v>23</v>
      </c>
      <c r="B33" s="259" t="s">
        <v>172</v>
      </c>
      <c r="C33" s="255">
        <f>'[1]июль 2025 '!AN37</f>
        <v>8.3527088808234478</v>
      </c>
      <c r="D33" s="256">
        <v>5.39</v>
      </c>
      <c r="E33" s="257">
        <f t="shared" si="0"/>
        <v>154.96676958856119</v>
      </c>
    </row>
    <row r="34" spans="1:5" ht="18.75">
      <c r="A34" s="260">
        <v>24</v>
      </c>
      <c r="B34" s="259" t="s">
        <v>173</v>
      </c>
      <c r="C34" s="255">
        <f>'[1]июль 2025 '!AN38</f>
        <v>22.986675754152234</v>
      </c>
      <c r="D34" s="256">
        <v>14.92</v>
      </c>
      <c r="E34" s="257">
        <f t="shared" si="0"/>
        <v>154.06619138171737</v>
      </c>
    </row>
    <row r="35" spans="1:5" ht="18.75">
      <c r="A35" s="253">
        <v>25</v>
      </c>
      <c r="B35" s="259" t="s">
        <v>174</v>
      </c>
      <c r="C35" s="255">
        <f>'[1]июль 2025 '!AN39</f>
        <v>14.176953659922741</v>
      </c>
      <c r="D35" s="256">
        <v>8.89</v>
      </c>
      <c r="E35" s="257">
        <f t="shared" si="0"/>
        <v>159.47079482477773</v>
      </c>
    </row>
    <row r="36" spans="1:5" ht="37.5">
      <c r="A36" s="253">
        <v>26</v>
      </c>
      <c r="B36" s="259" t="s">
        <v>175</v>
      </c>
      <c r="C36" s="255">
        <f>'[1]июль 2025 '!AN40</f>
        <v>24.726210257846851</v>
      </c>
      <c r="D36" s="256">
        <v>15.63</v>
      </c>
      <c r="E36" s="257">
        <f t="shared" si="0"/>
        <v>158.19712257099712</v>
      </c>
    </row>
    <row r="37" spans="1:5" ht="18.75">
      <c r="A37" s="253">
        <v>27</v>
      </c>
      <c r="B37" s="259" t="s">
        <v>176</v>
      </c>
      <c r="C37" s="255">
        <f>'[1]июль 2025 '!AN41</f>
        <v>46.735431699331961</v>
      </c>
      <c r="D37" s="256">
        <v>29.27</v>
      </c>
      <c r="E37" s="257">
        <f t="shared" si="0"/>
        <v>159.67007755152702</v>
      </c>
    </row>
    <row r="38" spans="1:5" ht="18.75">
      <c r="A38" s="253">
        <v>28</v>
      </c>
      <c r="B38" s="259" t="s">
        <v>177</v>
      </c>
      <c r="C38" s="255">
        <f>'[1]июль 2025 '!AN42</f>
        <v>30.668082309887751</v>
      </c>
      <c r="D38" s="256">
        <v>18.93</v>
      </c>
      <c r="E38" s="257">
        <f t="shared" si="0"/>
        <v>162.00783048012548</v>
      </c>
    </row>
    <row r="39" spans="1:5" ht="18.75">
      <c r="A39" s="253">
        <v>29</v>
      </c>
      <c r="B39" s="259" t="s">
        <v>178</v>
      </c>
      <c r="C39" s="255">
        <f>'[1]июль 2025 '!AN43</f>
        <v>49.163628190605763</v>
      </c>
      <c r="D39" s="256">
        <v>30.25</v>
      </c>
      <c r="E39" s="257">
        <f t="shared" si="0"/>
        <v>162.52439071274631</v>
      </c>
    </row>
    <row r="40" spans="1:5" ht="18.75">
      <c r="A40" s="253">
        <v>30</v>
      </c>
      <c r="B40" s="259" t="s">
        <v>179</v>
      </c>
      <c r="C40" s="255">
        <f>'[1]июль 2025 '!AN44</f>
        <v>14.532633089197908</v>
      </c>
      <c r="D40" s="256">
        <v>9.14</v>
      </c>
      <c r="E40" s="257">
        <f t="shared" si="0"/>
        <v>159.00036202623531</v>
      </c>
    </row>
    <row r="41" spans="1:5" ht="37.5">
      <c r="A41" s="253">
        <v>31</v>
      </c>
      <c r="B41" s="259" t="s">
        <v>180</v>
      </c>
      <c r="C41" s="255">
        <f>'[1]июль 2025 '!AN45</f>
        <v>6.9669200222731185</v>
      </c>
      <c r="D41" s="256">
        <v>4.47</v>
      </c>
      <c r="E41" s="257">
        <f t="shared" si="0"/>
        <v>155.8595083282577</v>
      </c>
    </row>
    <row r="42" spans="1:5" ht="37.5">
      <c r="A42" s="253">
        <v>32</v>
      </c>
      <c r="B42" s="265" t="s">
        <v>181</v>
      </c>
      <c r="C42" s="255">
        <f>'[1]июль 2025 '!AN46</f>
        <v>12.570348057202814</v>
      </c>
      <c r="D42" s="256">
        <v>7.83</v>
      </c>
      <c r="E42" s="257">
        <f t="shared" si="0"/>
        <v>160.54084364243698</v>
      </c>
    </row>
    <row r="43" spans="1:5" ht="18.75">
      <c r="A43" s="260">
        <v>33</v>
      </c>
      <c r="B43" s="259" t="s">
        <v>182</v>
      </c>
      <c r="C43" s="255">
        <f>'[1]июль 2025 '!AN47</f>
        <v>14.892061461400591</v>
      </c>
      <c r="D43" s="256">
        <v>9.25</v>
      </c>
      <c r="E43" s="257">
        <f t="shared" si="0"/>
        <v>160.99525904216853</v>
      </c>
    </row>
    <row r="44" spans="1:5" s="252" customFormat="1" ht="24.75" customHeight="1">
      <c r="A44" s="249" t="s">
        <v>183</v>
      </c>
      <c r="B44" s="250"/>
      <c r="C44" s="251"/>
      <c r="D44" s="264"/>
      <c r="E44" s="257" t="e">
        <f t="shared" si="0"/>
        <v>#DIV/0!</v>
      </c>
    </row>
    <row r="45" spans="1:5" ht="18.75">
      <c r="A45" s="253">
        <v>34</v>
      </c>
      <c r="B45" s="259" t="s">
        <v>184</v>
      </c>
      <c r="C45" s="255">
        <f>'[1]июль 2025 '!AN49</f>
        <v>18.465487466326742</v>
      </c>
      <c r="D45" s="256">
        <v>11.3</v>
      </c>
      <c r="E45" s="257">
        <f t="shared" si="0"/>
        <v>163.41139350731629</v>
      </c>
    </row>
    <row r="46" spans="1:5" ht="18.75">
      <c r="A46" s="253">
        <v>35</v>
      </c>
      <c r="B46" s="259" t="s">
        <v>185</v>
      </c>
      <c r="C46" s="255">
        <f>'[1]июль 2025 '!AN50</f>
        <v>42.435487466326741</v>
      </c>
      <c r="D46" s="256">
        <v>35</v>
      </c>
      <c r="E46" s="257">
        <f t="shared" si="0"/>
        <v>121.24424990379067</v>
      </c>
    </row>
    <row r="47" spans="1:5" ht="18.75">
      <c r="A47" s="253">
        <v>36</v>
      </c>
      <c r="B47" s="259" t="s">
        <v>186</v>
      </c>
      <c r="C47" s="255">
        <f>'[1]июль 2025 '!AN51</f>
        <v>1.9359735731879117</v>
      </c>
      <c r="D47" s="256">
        <v>1.4</v>
      </c>
      <c r="E47" s="257">
        <f t="shared" si="0"/>
        <v>138.28382665627942</v>
      </c>
    </row>
    <row r="48" spans="1:5" ht="13.5" customHeight="1">
      <c r="A48" s="266"/>
      <c r="B48" s="267"/>
      <c r="C48" s="237"/>
    </row>
  </sheetData>
  <mergeCells count="12">
    <mergeCell ref="A32:C32"/>
    <mergeCell ref="A44:C44"/>
    <mergeCell ref="A5:C5"/>
    <mergeCell ref="A6:A7"/>
    <mergeCell ref="B6:B7"/>
    <mergeCell ref="C6:C7"/>
    <mergeCell ref="D6:D9"/>
    <mergeCell ref="E6:E9"/>
    <mergeCell ref="A9:C9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1" manualBreakCount="1">
    <brk id="24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60"/>
  <sheetViews>
    <sheetView view="pageBreakPreview" zoomScale="60" zoomScaleNormal="80" workbookViewId="0">
      <selection activeCell="A53" sqref="A53:XFD58"/>
    </sheetView>
  </sheetViews>
  <sheetFormatPr defaultRowHeight="18.75"/>
  <cols>
    <col min="1" max="1" width="5.28515625" style="15" customWidth="1"/>
    <col min="2" max="2" width="82.85546875" style="15" customWidth="1"/>
    <col min="3" max="3" width="18.7109375" style="23" customWidth="1"/>
    <col min="4" max="4" width="17.85546875" style="23" customWidth="1"/>
    <col min="5" max="5" width="18" style="23" customWidth="1"/>
    <col min="6" max="16384" width="9.140625" style="23"/>
  </cols>
  <sheetData>
    <row r="1" spans="1:5">
      <c r="A1" s="64"/>
      <c r="B1" s="64"/>
      <c r="C1" s="63"/>
      <c r="D1" s="63"/>
      <c r="E1" s="63"/>
    </row>
    <row r="2" spans="1:5">
      <c r="A2" s="146" t="s">
        <v>132</v>
      </c>
      <c r="B2" s="146"/>
      <c r="C2" s="146"/>
      <c r="D2" s="146"/>
      <c r="E2" s="146"/>
    </row>
    <row r="3" spans="1:5">
      <c r="A3" s="149" t="s">
        <v>134</v>
      </c>
      <c r="B3" s="149"/>
      <c r="C3" s="149"/>
      <c r="D3" s="149"/>
      <c r="E3" s="149"/>
    </row>
    <row r="4" spans="1:5" ht="18.75" customHeight="1">
      <c r="A4" s="150" t="s">
        <v>141</v>
      </c>
      <c r="B4" s="150"/>
      <c r="C4" s="150"/>
      <c r="D4" s="150"/>
      <c r="E4" s="150"/>
    </row>
    <row r="5" spans="1:5" s="17" customFormat="1" ht="15.75" customHeight="1">
      <c r="A5" s="147"/>
      <c r="B5" s="147"/>
      <c r="C5" s="125"/>
      <c r="D5" s="125"/>
      <c r="E5" s="125"/>
    </row>
    <row r="6" spans="1:5" s="17" customFormat="1" ht="15.75" customHeight="1">
      <c r="A6" s="73"/>
      <c r="B6" s="73"/>
      <c r="C6" s="151"/>
      <c r="D6" s="151"/>
      <c r="E6" s="151"/>
    </row>
    <row r="7" spans="1:5" s="24" customFormat="1" ht="56.25" customHeight="1">
      <c r="A7" s="83" t="s">
        <v>50</v>
      </c>
      <c r="B7" s="83" t="s">
        <v>56</v>
      </c>
      <c r="C7" s="83" t="s">
        <v>13</v>
      </c>
      <c r="D7" s="83" t="s">
        <v>11</v>
      </c>
      <c r="E7" s="83" t="s">
        <v>12</v>
      </c>
    </row>
    <row r="8" spans="1:5" s="18" customFormat="1" hidden="1">
      <c r="A8" s="124"/>
      <c r="B8" s="124"/>
      <c r="C8" s="66"/>
      <c r="D8" s="66"/>
      <c r="E8" s="66"/>
    </row>
    <row r="9" spans="1:5" s="17" customFormat="1" ht="21" customHeight="1">
      <c r="A9" s="67">
        <v>1</v>
      </c>
      <c r="B9" s="84">
        <v>2</v>
      </c>
      <c r="C9" s="148">
        <v>3</v>
      </c>
      <c r="D9" s="148"/>
      <c r="E9" s="148"/>
    </row>
    <row r="10" spans="1:5" s="17" customFormat="1" ht="21" customHeight="1">
      <c r="A10" s="145" t="s">
        <v>5</v>
      </c>
      <c r="B10" s="145"/>
      <c r="C10" s="145"/>
      <c r="D10" s="145"/>
      <c r="E10" s="145"/>
    </row>
    <row r="11" spans="1:5" s="17" customFormat="1" ht="15.75" customHeight="1">
      <c r="A11" s="67">
        <v>1</v>
      </c>
      <c r="B11" s="11" t="s">
        <v>6</v>
      </c>
      <c r="C11" s="36">
        <f>'ЖЗ '!AO16</f>
        <v>10.208078939899748</v>
      </c>
      <c r="D11" s="36">
        <f>'ЖЗ '!AO67</f>
        <v>13.610771919866327</v>
      </c>
      <c r="E11" s="36">
        <f>'ЖЗ '!AO122</f>
        <v>17.864138144824555</v>
      </c>
    </row>
    <row r="12" spans="1:5" s="17" customFormat="1" ht="15.75" customHeight="1">
      <c r="A12" s="67">
        <v>2</v>
      </c>
      <c r="B12" s="11" t="s">
        <v>7</v>
      </c>
      <c r="C12" s="36">
        <f>'ЖЗ '!AO17</f>
        <v>13.610771919866327</v>
      </c>
      <c r="D12" s="36">
        <f>'ЖЗ '!AO68</f>
        <v>20.416157879799496</v>
      </c>
      <c r="E12" s="36">
        <f>'ЖЗ '!AO123</f>
        <v>31.758467813021429</v>
      </c>
    </row>
    <row r="13" spans="1:5" s="17" customFormat="1">
      <c r="A13" s="67">
        <v>3</v>
      </c>
      <c r="B13" s="11" t="s">
        <v>48</v>
      </c>
      <c r="C13" s="36">
        <f>'ЖЗ '!AO18</f>
        <v>5.2741741189482028</v>
      </c>
      <c r="D13" s="36">
        <f>'ЖЗ '!AO69</f>
        <v>5.4443087679465325</v>
      </c>
      <c r="E13" s="36">
        <f>'ЖЗ '!AO124</f>
        <v>5.9547127149415191</v>
      </c>
    </row>
    <row r="14" spans="1:5" s="17" customFormat="1" ht="15.75" customHeight="1">
      <c r="A14" s="67">
        <v>4</v>
      </c>
      <c r="B14" s="11" t="s">
        <v>8</v>
      </c>
      <c r="C14" s="36">
        <f>'ЖЗ '!AO19</f>
        <v>5.4443087679465325</v>
      </c>
      <c r="D14" s="36">
        <f>'ЖЗ '!AO70</f>
        <v>5.4443087679465325</v>
      </c>
      <c r="E14" s="36">
        <f>'ЖЗ '!AO125</f>
        <v>6.2949820129381777</v>
      </c>
    </row>
    <row r="15" spans="1:5" s="17" customFormat="1" ht="15.75" customHeight="1">
      <c r="A15" s="67">
        <v>5</v>
      </c>
      <c r="B15" s="11" t="s">
        <v>9</v>
      </c>
      <c r="C15" s="36">
        <f>'ЖЗ '!AO20</f>
        <v>6.8053859599331634</v>
      </c>
      <c r="D15" s="36">
        <f>'ЖЗ '!AO71</f>
        <v>7.0322321585976022</v>
      </c>
      <c r="E15" s="36">
        <f>'ЖЗ '!AO126</f>
        <v>7.9396169532553573</v>
      </c>
    </row>
    <row r="16" spans="1:5" s="17" customFormat="1">
      <c r="A16" s="67">
        <v>6</v>
      </c>
      <c r="B16" s="12" t="s">
        <v>10</v>
      </c>
      <c r="C16" s="36">
        <f>'ЖЗ '!AO21</f>
        <v>3.8563853772954593</v>
      </c>
      <c r="D16" s="36">
        <f>'ЖЗ '!AO72</f>
        <v>3.5161160792988011</v>
      </c>
      <c r="E16" s="36">
        <f>'ЖЗ '!AO127</f>
        <v>3.9698084766276787</v>
      </c>
    </row>
    <row r="17" spans="1:5" s="17" customFormat="1" ht="21.75" customHeight="1">
      <c r="A17" s="145" t="s">
        <v>14</v>
      </c>
      <c r="B17" s="145"/>
      <c r="C17" s="145"/>
      <c r="D17" s="145"/>
      <c r="E17" s="145"/>
    </row>
    <row r="18" spans="1:5" s="17" customFormat="1" ht="15.75" customHeight="1">
      <c r="A18" s="67">
        <v>7</v>
      </c>
      <c r="B18" s="11" t="s">
        <v>38</v>
      </c>
      <c r="C18" s="36">
        <f>'ЖЗ '!AO23</f>
        <v>5.9206857851418535</v>
      </c>
      <c r="D18" s="36">
        <f>'ЖЗ '!AO74</f>
        <v>6.5785397612687255</v>
      </c>
      <c r="E18" s="36">
        <f>'ЖЗ '!AO129</f>
        <v>9.6409634432386504</v>
      </c>
    </row>
    <row r="19" spans="1:5" s="17" customFormat="1">
      <c r="A19" s="67">
        <v>8</v>
      </c>
      <c r="B19" s="11" t="s">
        <v>54</v>
      </c>
      <c r="C19" s="36">
        <f>'ЖЗ '!AO24</f>
        <v>7.7127707545909185</v>
      </c>
      <c r="D19" s="36">
        <f>'ЖЗ '!AO75</f>
        <v>10.208078939899748</v>
      </c>
      <c r="E19" s="36">
        <f>'ЖЗ '!AO130</f>
        <v>15.425541509181837</v>
      </c>
    </row>
    <row r="20" spans="1:5" s="17" customFormat="1">
      <c r="A20" s="67">
        <v>9</v>
      </c>
      <c r="B20" s="11" t="s">
        <v>64</v>
      </c>
      <c r="C20" s="36">
        <f>'ЖЗ '!AO25</f>
        <v>2.3024889164440543</v>
      </c>
      <c r="D20" s="36">
        <f>'ЖЗ '!AO76</f>
        <v>3.2892698806343628</v>
      </c>
      <c r="E20" s="36">
        <f>'ЖЗ '!AO131</f>
        <v>5.1040394699498739</v>
      </c>
    </row>
    <row r="21" spans="1:5" s="17" customFormat="1">
      <c r="A21" s="67">
        <v>10</v>
      </c>
      <c r="B21" s="11" t="s">
        <v>55</v>
      </c>
      <c r="C21" s="36">
        <f>'ЖЗ '!AO26</f>
        <v>11.603183061686046</v>
      </c>
      <c r="D21" s="36">
        <f>'ЖЗ '!AO77</f>
        <v>13.100367972871343</v>
      </c>
      <c r="E21" s="36">
        <f>'ЖЗ '!AO132</f>
        <v>18.601388290483982</v>
      </c>
    </row>
    <row r="22" spans="1:5" s="17" customFormat="1" ht="15.75" customHeight="1">
      <c r="A22" s="67">
        <v>11</v>
      </c>
      <c r="B22" s="11" t="s">
        <v>15</v>
      </c>
      <c r="C22" s="36">
        <f>'ЖЗ '!AO27</f>
        <v>10.208078939899748</v>
      </c>
      <c r="D22" s="36">
        <f>'ЖЗ '!AO78</f>
        <v>13.610771919866327</v>
      </c>
      <c r="E22" s="36">
        <f>'ЖЗ '!AO133</f>
        <v>20.416157879799496</v>
      </c>
    </row>
    <row r="23" spans="1:5" s="17" customFormat="1" ht="21.75" customHeight="1">
      <c r="A23" s="145" t="s">
        <v>16</v>
      </c>
      <c r="B23" s="145"/>
      <c r="C23" s="145"/>
      <c r="D23" s="145"/>
      <c r="E23" s="145"/>
    </row>
    <row r="24" spans="1:5" s="17" customFormat="1" ht="15.75" customHeight="1">
      <c r="A24" s="67">
        <v>12</v>
      </c>
      <c r="B24" s="11" t="s">
        <v>7</v>
      </c>
      <c r="C24" s="36">
        <f>'ЖЗ '!AO29</f>
        <v>19.73561928380618</v>
      </c>
      <c r="D24" s="36">
        <f>'ЖЗ '!AO80</f>
        <v>31.248063866026449</v>
      </c>
      <c r="E24" s="36">
        <f>'ЖЗ '!AO135</f>
        <v>42.533662249582278</v>
      </c>
    </row>
    <row r="25" spans="1:5" s="17" customFormat="1" ht="15.75" customHeight="1">
      <c r="A25" s="67">
        <v>13</v>
      </c>
      <c r="B25" s="11" t="s">
        <v>101</v>
      </c>
      <c r="C25" s="36">
        <f>'ЖЗ '!AO30</f>
        <v>20.393473259933049</v>
      </c>
      <c r="D25" s="36">
        <f>'ЖЗ '!AO81</f>
        <v>31.905917842153322</v>
      </c>
      <c r="E25" s="36">
        <f>'ЖЗ '!AO136</f>
        <v>44.654674207094779</v>
      </c>
    </row>
    <row r="26" spans="1:5" s="17" customFormat="1" ht="15.75" customHeight="1">
      <c r="A26" s="67">
        <v>14</v>
      </c>
      <c r="B26" s="11" t="s">
        <v>17</v>
      </c>
      <c r="C26" s="36">
        <f>'ЖЗ '!AO31</f>
        <v>27.221543839732654</v>
      </c>
      <c r="D26" s="36">
        <f>'ЖЗ '!AO82</f>
        <v>44.235008739565565</v>
      </c>
      <c r="E26" s="36">
        <f>'ЖЗ '!AO137</f>
        <v>50.813548500834294</v>
      </c>
    </row>
    <row r="27" spans="1:5" s="17" customFormat="1" ht="15.75" customHeight="1">
      <c r="A27" s="67">
        <v>15</v>
      </c>
      <c r="B27" s="11" t="s">
        <v>102</v>
      </c>
      <c r="C27" s="36">
        <f>'ЖЗ '!AO32</f>
        <v>27.902082435725973</v>
      </c>
      <c r="D27" s="36">
        <f>'ЖЗ '!AO83</f>
        <v>44.915547335558891</v>
      </c>
      <c r="E27" s="36">
        <f>'ЖЗ '!AO138</f>
        <v>53.082010487478684</v>
      </c>
    </row>
    <row r="28" spans="1:5" s="17" customFormat="1">
      <c r="A28" s="67">
        <v>16</v>
      </c>
      <c r="B28" s="11" t="s">
        <v>49</v>
      </c>
      <c r="C28" s="36">
        <f>'ЖЗ '!AO33</f>
        <v>32.665852607679184</v>
      </c>
      <c r="D28" s="36">
        <f>'ЖЗ '!AO84</f>
        <v>48.998778911518791</v>
      </c>
      <c r="E28" s="36">
        <f>'ЖЗ '!AO139</f>
        <v>54.556510778797531</v>
      </c>
    </row>
    <row r="29" spans="1:5" s="17" customFormat="1">
      <c r="A29" s="67">
        <v>17</v>
      </c>
      <c r="B29" s="11" t="s">
        <v>65</v>
      </c>
      <c r="C29" s="36">
        <f>'ЖЗ '!AO34</f>
        <v>0</v>
      </c>
      <c r="D29" s="36">
        <f>'ЖЗ '!AO85</f>
        <v>6.124847363939848</v>
      </c>
      <c r="E29" s="36">
        <f>'ЖЗ '!AO140</f>
        <v>9.1872710459097728</v>
      </c>
    </row>
    <row r="30" spans="1:5" s="17" customFormat="1" ht="23.25" customHeight="1">
      <c r="A30" s="67">
        <v>18</v>
      </c>
      <c r="B30" s="11" t="s">
        <v>62</v>
      </c>
      <c r="C30" s="36">
        <f>'ЖЗ '!AO35</f>
        <v>3.7429622779632399</v>
      </c>
      <c r="D30" s="36">
        <f>'ЖЗ '!AO86</f>
        <v>5.6144434169448605</v>
      </c>
      <c r="E30" s="36">
        <f>'ЖЗ '!AO141</f>
        <v>7.7127707545909185</v>
      </c>
    </row>
    <row r="31" spans="1:5" s="17" customFormat="1" ht="22.5" customHeight="1">
      <c r="A31" s="145" t="s">
        <v>18</v>
      </c>
      <c r="B31" s="145"/>
      <c r="C31" s="145"/>
      <c r="D31" s="145"/>
      <c r="E31" s="145"/>
    </row>
    <row r="32" spans="1:5" s="17" customFormat="1" ht="21" customHeight="1">
      <c r="A32" s="67">
        <v>19</v>
      </c>
      <c r="B32" s="11" t="s">
        <v>19</v>
      </c>
      <c r="C32" s="36">
        <f>'ЖЗ '!AO37</f>
        <v>31.645044713689213</v>
      </c>
      <c r="D32" s="36">
        <f>'ЖЗ '!AO88</f>
        <v>42.193392951585622</v>
      </c>
      <c r="E32" s="36">
        <f>'ЖЗ '!AO143</f>
        <v>50.983683149832629</v>
      </c>
    </row>
    <row r="33" spans="1:5" s="17" customFormat="1" ht="9.75" hidden="1" customHeight="1">
      <c r="A33" s="67"/>
      <c r="B33" s="11"/>
      <c r="C33" s="36"/>
      <c r="D33" s="36"/>
      <c r="E33" s="36"/>
    </row>
    <row r="34" spans="1:5" s="17" customFormat="1" ht="15.75" customHeight="1">
      <c r="A34" s="67">
        <v>20</v>
      </c>
      <c r="B34" s="11" t="s">
        <v>4</v>
      </c>
      <c r="C34" s="36">
        <f>'ЖЗ '!AO39</f>
        <v>12.306406277545808</v>
      </c>
      <c r="D34" s="36">
        <f>'ЖЗ '!AO90</f>
        <v>12.306406277545808</v>
      </c>
      <c r="E34" s="36">
        <f>'ЖЗ '!AO145</f>
        <v>12.306406277545808</v>
      </c>
    </row>
    <row r="35" spans="1:5" s="17" customFormat="1" ht="24.75" customHeight="1">
      <c r="A35" s="145" t="s">
        <v>21</v>
      </c>
      <c r="B35" s="145"/>
      <c r="C35" s="145"/>
      <c r="D35" s="145"/>
      <c r="E35" s="145"/>
    </row>
    <row r="36" spans="1:5" s="17" customFormat="1">
      <c r="A36" s="67">
        <v>21</v>
      </c>
      <c r="B36" s="11" t="s">
        <v>22</v>
      </c>
      <c r="C36" s="36">
        <f>'ЖЗ '!AO41</f>
        <v>21.096696475792811</v>
      </c>
      <c r="D36" s="36">
        <f>'ЖЗ '!AO92</f>
        <v>21.77723507178613</v>
      </c>
      <c r="E36" s="36">
        <f>'ЖЗ '!AO147</f>
        <v>23.592004661101637</v>
      </c>
    </row>
    <row r="37" spans="1:5" s="17" customFormat="1">
      <c r="A37" s="67">
        <v>22</v>
      </c>
      <c r="B37" s="11" t="s">
        <v>23</v>
      </c>
      <c r="C37" s="36">
        <f>'ЖЗ '!AO42</f>
        <v>21.096696475792811</v>
      </c>
      <c r="D37" s="36">
        <f>'ЖЗ '!AO93</f>
        <v>30.851083018363681</v>
      </c>
      <c r="E37" s="36">
        <f>'ЖЗ '!AO148</f>
        <v>34.480622196994702</v>
      </c>
    </row>
    <row r="38" spans="1:5" s="17" customFormat="1" ht="15.75" hidden="1" customHeight="1">
      <c r="A38" s="67">
        <v>21</v>
      </c>
      <c r="B38" s="11"/>
      <c r="C38" s="36"/>
      <c r="D38" s="36"/>
      <c r="E38" s="36"/>
    </row>
    <row r="39" spans="1:5" s="17" customFormat="1">
      <c r="A39" s="67">
        <v>23</v>
      </c>
      <c r="B39" s="11" t="s">
        <v>25</v>
      </c>
      <c r="C39" s="36">
        <f>'ЖЗ '!AO44</f>
        <v>26.370870594741014</v>
      </c>
      <c r="D39" s="36">
        <f>'ЖЗ '!AO95</f>
        <v>35.569483950584015</v>
      </c>
      <c r="E39" s="36">
        <f>'ЖЗ '!AO150</f>
        <v>41.739700554256743</v>
      </c>
    </row>
    <row r="40" spans="1:5" s="17" customFormat="1">
      <c r="A40" s="67">
        <v>24</v>
      </c>
      <c r="B40" s="11" t="s">
        <v>3</v>
      </c>
      <c r="C40" s="36">
        <f>'ЖЗ '!AO45</f>
        <v>28.128928634390409</v>
      </c>
      <c r="D40" s="36">
        <f>'ЖЗ '!AO96</f>
        <v>38.110161375625722</v>
      </c>
      <c r="E40" s="36">
        <f>'ЖЗ '!AO151</f>
        <v>45.369239732887763</v>
      </c>
    </row>
    <row r="41" spans="1:5" s="17" customFormat="1" ht="15.75" customHeight="1">
      <c r="A41" s="67">
        <v>25</v>
      </c>
      <c r="B41" s="11" t="s">
        <v>26</v>
      </c>
      <c r="C41" s="36">
        <f>'ЖЗ '!AO46</f>
        <v>10.548348237896406</v>
      </c>
      <c r="D41" s="36">
        <f>'ЖЗ '!AO97</f>
        <v>12.703387125208575</v>
      </c>
      <c r="E41" s="36">
        <f>'ЖЗ '!AO152</f>
        <v>14.518156714524082</v>
      </c>
    </row>
    <row r="42" spans="1:5" s="17" customFormat="1" hidden="1">
      <c r="A42" s="67">
        <v>25</v>
      </c>
      <c r="B42" s="11"/>
      <c r="C42" s="36"/>
      <c r="D42" s="36"/>
      <c r="E42" s="36"/>
    </row>
    <row r="43" spans="1:5" s="17" customFormat="1" ht="21.75" customHeight="1">
      <c r="A43" s="145" t="s">
        <v>28</v>
      </c>
      <c r="B43" s="145"/>
      <c r="C43" s="145"/>
      <c r="D43" s="145"/>
      <c r="E43" s="145"/>
    </row>
    <row r="44" spans="1:5" s="17" customFormat="1" ht="19.5" customHeight="1">
      <c r="A44" s="67">
        <v>26</v>
      </c>
      <c r="B44" s="11" t="s">
        <v>29</v>
      </c>
      <c r="C44" s="36">
        <f>'ЖЗ '!AO49</f>
        <v>2.8922890329715947</v>
      </c>
      <c r="D44" s="36">
        <f>'ЖЗ '!AO100</f>
        <v>5.7845780659431894</v>
      </c>
      <c r="E44" s="36">
        <f>'ЖЗ '!AO155</f>
        <v>11.569156131886379</v>
      </c>
    </row>
    <row r="45" spans="1:5" s="17" customFormat="1" ht="24.75" customHeight="1">
      <c r="A45" s="67">
        <v>27</v>
      </c>
      <c r="B45" s="11" t="s">
        <v>30</v>
      </c>
      <c r="C45" s="36">
        <f>'ЖЗ '!AO50</f>
        <v>2.8922890329715947</v>
      </c>
      <c r="D45" s="36">
        <f>'ЖЗ '!AO101</f>
        <v>2.8922890329715947</v>
      </c>
      <c r="E45" s="36">
        <f>'ЖЗ '!AO156</f>
        <v>2.8922890329715947</v>
      </c>
    </row>
    <row r="46" spans="1:5" s="17" customFormat="1" ht="15.75" hidden="1" customHeight="1">
      <c r="A46" s="67">
        <v>28</v>
      </c>
      <c r="B46" s="11"/>
      <c r="C46" s="36"/>
      <c r="D46" s="36"/>
      <c r="E46" s="36"/>
    </row>
    <row r="47" spans="1:5" s="17" customFormat="1">
      <c r="A47" s="67">
        <v>28</v>
      </c>
      <c r="B47" s="11" t="s">
        <v>32</v>
      </c>
      <c r="C47" s="36">
        <f>'ЖЗ '!AO52</f>
        <v>2.313831226377276</v>
      </c>
      <c r="D47" s="36">
        <f>'ЖЗ '!AO103</f>
        <v>2.313831226377276</v>
      </c>
      <c r="E47" s="36">
        <f>'ЖЗ '!AO158</f>
        <v>2.8922890329715947</v>
      </c>
    </row>
    <row r="48" spans="1:5" s="17" customFormat="1" ht="21" customHeight="1">
      <c r="A48" s="67">
        <v>29</v>
      </c>
      <c r="B48" s="11" t="str">
        <f>'ЖЗ '!B159</f>
        <v>Мытье головы с массажем</v>
      </c>
      <c r="C48" s="144">
        <f>'ЖЗ '!AO53</f>
        <v>7.3157899069281527</v>
      </c>
      <c r="D48" s="144"/>
      <c r="E48" s="144"/>
    </row>
    <row r="49" spans="1:5" s="17" customFormat="1" ht="7.5" hidden="1" customHeight="1">
      <c r="A49" s="67">
        <v>32</v>
      </c>
      <c r="B49" s="68"/>
      <c r="C49" s="36"/>
      <c r="D49" s="36"/>
      <c r="E49" s="36"/>
    </row>
    <row r="50" spans="1:5" s="17" customFormat="1" ht="15.75" customHeight="1">
      <c r="A50" s="69"/>
      <c r="B50" s="70"/>
      <c r="C50" s="71"/>
      <c r="D50" s="71"/>
      <c r="E50" s="71"/>
    </row>
    <row r="51" spans="1:5" s="17" customFormat="1">
      <c r="A51" s="152" t="s">
        <v>57</v>
      </c>
      <c r="B51" s="152"/>
      <c r="C51" s="65"/>
      <c r="D51" s="65"/>
      <c r="E51" s="65"/>
    </row>
    <row r="52" spans="1:5" s="22" customFormat="1" ht="39" customHeight="1">
      <c r="A52" s="153" t="s">
        <v>53</v>
      </c>
      <c r="B52" s="153"/>
      <c r="C52" s="72"/>
      <c r="D52" s="72"/>
      <c r="E52" s="72"/>
    </row>
    <row r="53" spans="1:5" s="17" customFormat="1" ht="15.75" customHeight="1">
      <c r="A53" s="15"/>
      <c r="B53" s="15"/>
    </row>
    <row r="54" spans="1:5" ht="15.75" customHeight="1">
      <c r="A54" s="23"/>
      <c r="B54" s="23"/>
    </row>
    <row r="57" spans="1:5">
      <c r="A57" s="23"/>
      <c r="B57" s="23"/>
    </row>
    <row r="58" spans="1:5">
      <c r="A58" s="23"/>
      <c r="B58" s="23"/>
    </row>
    <row r="59" spans="1:5">
      <c r="A59" s="23"/>
      <c r="B59" s="23"/>
    </row>
    <row r="60" spans="1:5">
      <c r="A60" s="23"/>
      <c r="B60" s="23"/>
    </row>
  </sheetData>
  <mergeCells count="15">
    <mergeCell ref="C6:E6"/>
    <mergeCell ref="A23:E23"/>
    <mergeCell ref="A31:E31"/>
    <mergeCell ref="A35:E35"/>
    <mergeCell ref="A43:E43"/>
    <mergeCell ref="A51:B51"/>
    <mergeCell ref="A52:B52"/>
    <mergeCell ref="C48:E48"/>
    <mergeCell ref="A10:E10"/>
    <mergeCell ref="A17:E17"/>
    <mergeCell ref="A2:E2"/>
    <mergeCell ref="A5:B5"/>
    <mergeCell ref="C9:E9"/>
    <mergeCell ref="A3:E3"/>
    <mergeCell ref="A4:E4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view="pageBreakPreview" topLeftCell="A19" zoomScale="80" zoomScaleSheetLayoutView="80" workbookViewId="0">
      <selection activeCell="A54" sqref="A54:XFD58"/>
    </sheetView>
  </sheetViews>
  <sheetFormatPr defaultRowHeight="15.75"/>
  <cols>
    <col min="1" max="1" width="7.140625" style="5" customWidth="1"/>
    <col min="2" max="2" width="68.7109375" style="2" customWidth="1"/>
    <col min="3" max="3" width="12.85546875" style="4" customWidth="1"/>
    <col min="4" max="4" width="11.5703125" style="4" customWidth="1"/>
    <col min="5" max="5" width="13.42578125" style="4" customWidth="1"/>
    <col min="6" max="16384" width="9.140625" style="4"/>
  </cols>
  <sheetData>
    <row r="1" spans="1:5" s="3" customFormat="1" ht="22.5" customHeight="1">
      <c r="A1" s="5"/>
      <c r="B1" s="2"/>
    </row>
    <row r="2" spans="1:5" s="3" customFormat="1" ht="18.75">
      <c r="A2" s="146" t="s">
        <v>132</v>
      </c>
      <c r="B2" s="146"/>
      <c r="C2" s="146"/>
      <c r="D2" s="146"/>
      <c r="E2" s="146"/>
    </row>
    <row r="3" spans="1:5" s="3" customFormat="1" ht="18.75">
      <c r="A3" s="149" t="s">
        <v>135</v>
      </c>
      <c r="B3" s="149"/>
      <c r="C3" s="149"/>
      <c r="D3" s="149"/>
      <c r="E3" s="149"/>
    </row>
    <row r="4" spans="1:5" s="3" customFormat="1" ht="18.75">
      <c r="A4" s="150" t="s">
        <v>141</v>
      </c>
      <c r="B4" s="150"/>
      <c r="C4" s="150"/>
      <c r="D4" s="150"/>
      <c r="E4" s="150"/>
    </row>
    <row r="5" spans="1:5" s="10" customFormat="1" ht="15.75" customHeight="1">
      <c r="A5" s="156"/>
      <c r="B5" s="156"/>
      <c r="C5" s="156"/>
      <c r="D5" s="156"/>
      <c r="E5" s="157"/>
    </row>
    <row r="6" spans="1:5" s="3" customFormat="1" ht="15.75" customHeight="1">
      <c r="A6" s="154"/>
      <c r="B6" s="154"/>
      <c r="C6" s="154"/>
      <c r="D6" s="154"/>
      <c r="E6" s="154"/>
    </row>
    <row r="7" spans="1:5" s="3" customFormat="1" ht="39.75" customHeight="1">
      <c r="A7" s="8" t="s">
        <v>50</v>
      </c>
      <c r="B7" s="112" t="s">
        <v>56</v>
      </c>
      <c r="C7" s="8" t="s">
        <v>13</v>
      </c>
      <c r="D7" s="8" t="s">
        <v>11</v>
      </c>
      <c r="E7" s="8" t="s">
        <v>12</v>
      </c>
    </row>
    <row r="8" spans="1:5" s="3" customFormat="1" ht="15.75" customHeight="1">
      <c r="A8" s="76">
        <v>1</v>
      </c>
      <c r="B8" s="1">
        <v>2</v>
      </c>
      <c r="C8" s="77">
        <v>3</v>
      </c>
      <c r="D8" s="77">
        <v>4</v>
      </c>
      <c r="E8" s="77">
        <v>5</v>
      </c>
    </row>
    <row r="9" spans="1:5" s="3" customFormat="1" ht="27.75" customHeight="1">
      <c r="A9" s="155" t="s">
        <v>5</v>
      </c>
      <c r="B9" s="155"/>
      <c r="C9" s="155"/>
      <c r="D9" s="155"/>
      <c r="E9" s="155"/>
    </row>
    <row r="10" spans="1:5" s="3" customFormat="1" ht="24.75" customHeight="1">
      <c r="A10" s="67">
        <v>1</v>
      </c>
      <c r="B10" s="11" t="s">
        <v>6</v>
      </c>
      <c r="C10" s="79">
        <f>'ЖЗ Выезд '!AQ17</f>
        <v>13.066341043071677</v>
      </c>
      <c r="D10" s="79">
        <f>'ЖЗ Выезд '!AQ69</f>
        <v>17.421788057428898</v>
      </c>
      <c r="E10" s="79">
        <f>'ЖЗ Выезд '!AQ122</f>
        <v>20.211996301001498</v>
      </c>
    </row>
    <row r="11" spans="1:5" s="3" customFormat="1" ht="18.75">
      <c r="A11" s="67">
        <v>2</v>
      </c>
      <c r="B11" s="11" t="s">
        <v>7</v>
      </c>
      <c r="C11" s="79">
        <f>'ЖЗ Выезд '!AQ18</f>
        <v>16.332926303839592</v>
      </c>
      <c r="D11" s="79">
        <f>'ЖЗ Выезд '!AQ70</f>
        <v>24.499389455759395</v>
      </c>
      <c r="E11" s="79">
        <f>'ЖЗ Выезд '!AQ123</f>
        <v>31.576990854089882</v>
      </c>
    </row>
    <row r="12" spans="1:5" s="3" customFormat="1" ht="27.75" customHeight="1">
      <c r="A12" s="67">
        <v>3</v>
      </c>
      <c r="B12" s="11" t="s">
        <v>48</v>
      </c>
      <c r="C12" s="160">
        <f>'ЖЗ Выезд '!AQ19</f>
        <v>5.9206857851418535</v>
      </c>
      <c r="D12" s="160"/>
      <c r="E12" s="160"/>
    </row>
    <row r="13" spans="1:5" s="3" customFormat="1" ht="23.25" customHeight="1">
      <c r="A13" s="67">
        <v>4</v>
      </c>
      <c r="B13" s="11" t="s">
        <v>8</v>
      </c>
      <c r="C13" s="160">
        <f>'ЖЗ Выезд '!AQ20</f>
        <v>5.9206857851418535</v>
      </c>
      <c r="D13" s="160"/>
      <c r="E13" s="160"/>
    </row>
    <row r="14" spans="1:5" s="3" customFormat="1" ht="18.75">
      <c r="A14" s="67">
        <v>5</v>
      </c>
      <c r="B14" s="11" t="s">
        <v>9</v>
      </c>
      <c r="C14" s="79">
        <f>'ЖЗ Выезд '!AQ21</f>
        <v>8.1664631519197961</v>
      </c>
      <c r="D14" s="79">
        <f>'ЖЗ Выезд '!AQ73</f>
        <v>8.1664631519197961</v>
      </c>
      <c r="E14" s="79">
        <f>'ЖЗ Выезд '!AQ126</f>
        <v>8.1664631519197961</v>
      </c>
    </row>
    <row r="15" spans="1:5" s="3" customFormat="1" ht="20.25" customHeight="1">
      <c r="A15" s="67">
        <v>6</v>
      </c>
      <c r="B15" s="12" t="s">
        <v>10</v>
      </c>
      <c r="C15" s="160">
        <f>'ЖЗ Выезд '!AQ22</f>
        <v>4.4915547335558879</v>
      </c>
      <c r="D15" s="160"/>
      <c r="E15" s="160"/>
    </row>
    <row r="16" spans="1:5" s="3" customFormat="1" ht="28.5" customHeight="1">
      <c r="A16" s="155" t="s">
        <v>14</v>
      </c>
      <c r="B16" s="155"/>
      <c r="C16" s="155"/>
      <c r="D16" s="155"/>
      <c r="E16" s="155"/>
    </row>
    <row r="17" spans="1:5" s="3" customFormat="1" ht="18.75">
      <c r="A17" s="67">
        <v>7</v>
      </c>
      <c r="B17" s="11" t="s">
        <v>38</v>
      </c>
      <c r="C17" s="79">
        <f>'ЖЗ Выезд '!AQ24</f>
        <v>7.104822942170224</v>
      </c>
      <c r="D17" s="79">
        <f>'ЖЗ Выезд '!AQ76</f>
        <v>8.1664631519197961</v>
      </c>
      <c r="E17" s="79">
        <f>'ЖЗ Выезд '!AQ129</f>
        <v>11.56915613188638</v>
      </c>
    </row>
    <row r="18" spans="1:5" s="3" customFormat="1" ht="20.25" customHeight="1">
      <c r="A18" s="67">
        <v>8</v>
      </c>
      <c r="B18" s="11" t="s">
        <v>54</v>
      </c>
      <c r="C18" s="79">
        <f>'ЖЗ Выезд '!AQ25</f>
        <v>9.2553249055091023</v>
      </c>
      <c r="D18" s="79">
        <f>'ЖЗ Выезд '!AQ77</f>
        <v>12.658017885475687</v>
      </c>
      <c r="E18" s="79">
        <f>'ЖЗ Выезд '!AQ130</f>
        <v>16.332926303839592</v>
      </c>
    </row>
    <row r="19" spans="1:5" s="3" customFormat="1" ht="18.75">
      <c r="A19" s="67">
        <v>9</v>
      </c>
      <c r="B19" s="11" t="s">
        <v>61</v>
      </c>
      <c r="C19" s="79">
        <f>'ЖЗ Выезд '!AQ26</f>
        <v>2.7629866997328651</v>
      </c>
      <c r="D19" s="79">
        <f>'ЖЗ Выезд '!AQ78</f>
        <v>3.9471238567612352</v>
      </c>
      <c r="E19" s="79">
        <f>'ЖЗ Выезд '!AQ131</f>
        <v>5.9206857851418535</v>
      </c>
    </row>
    <row r="20" spans="1:5" s="3" customFormat="1" ht="18.75">
      <c r="A20" s="67">
        <v>10</v>
      </c>
      <c r="B20" s="11" t="s">
        <v>55</v>
      </c>
      <c r="C20" s="79">
        <f>'ЖЗ Выезд '!AQ27</f>
        <v>13.923819674023255</v>
      </c>
      <c r="D20" s="79">
        <f>'ЖЗ Выезд '!AQ79</f>
        <v>16.196818584640933</v>
      </c>
      <c r="E20" s="79">
        <f>'ЖЗ Выезд '!AQ132</f>
        <v>22.866096825375429</v>
      </c>
    </row>
    <row r="21" spans="1:5" s="3" customFormat="1" ht="18.75">
      <c r="A21" s="67">
        <v>11</v>
      </c>
      <c r="B21" s="11" t="s">
        <v>15</v>
      </c>
      <c r="C21" s="79">
        <f>'ЖЗ Выезд '!AQ28</f>
        <v>11.433048412687716</v>
      </c>
      <c r="D21" s="79">
        <f>'ЖЗ Выезд '!AQ80</f>
        <v>15.788495427044941</v>
      </c>
      <c r="E21" s="79">
        <f>'ЖЗ Выезд '!AQ133</f>
        <v>23.682743140567414</v>
      </c>
    </row>
    <row r="22" spans="1:5" s="3" customFormat="1" ht="27" customHeight="1">
      <c r="A22" s="155" t="s">
        <v>16</v>
      </c>
      <c r="B22" s="155"/>
      <c r="C22" s="155"/>
      <c r="D22" s="155"/>
      <c r="E22" s="155"/>
    </row>
    <row r="23" spans="1:5" s="3" customFormat="1" ht="18.75">
      <c r="A23" s="67">
        <v>12</v>
      </c>
      <c r="B23" s="11" t="s">
        <v>7</v>
      </c>
      <c r="C23" s="79">
        <f>'ЖЗ Выезд '!AQ30</f>
        <v>23.682743140567414</v>
      </c>
      <c r="D23" s="79">
        <f>'ЖЗ Выезд '!AQ82</f>
        <v>37.497676639231734</v>
      </c>
      <c r="E23" s="79">
        <f>'ЖЗ Выезд '!AQ135</f>
        <v>49.33904820951544</v>
      </c>
    </row>
    <row r="24" spans="1:5" s="3" customFormat="1" ht="21" customHeight="1">
      <c r="A24" s="67">
        <v>13</v>
      </c>
      <c r="B24" s="11" t="s">
        <v>101</v>
      </c>
      <c r="C24" s="79">
        <f>'ЖЗ Выезд '!AQ31</f>
        <v>24.472167911919659</v>
      </c>
      <c r="D24" s="79">
        <f>'ЖЗ Выезд '!AQ83</f>
        <v>38.287101410583986</v>
      </c>
      <c r="E24" s="79">
        <f>'ЖЗ Выезд '!AQ136</f>
        <v>51.857041014690708</v>
      </c>
    </row>
    <row r="25" spans="1:5" s="3" customFormat="1" ht="18.75">
      <c r="A25" s="67">
        <v>14</v>
      </c>
      <c r="B25" s="11" t="s">
        <v>17</v>
      </c>
      <c r="C25" s="79">
        <f>'ЖЗ Выезд '!AQ32</f>
        <v>35.932437868447103</v>
      </c>
      <c r="D25" s="79">
        <f>'ЖЗ Выезд '!AQ84</f>
        <v>54.851410837061302</v>
      </c>
      <c r="E25" s="79">
        <f>'ЖЗ Выезд '!AQ137</f>
        <v>59.234079395258263</v>
      </c>
    </row>
    <row r="26" spans="1:5" s="3" customFormat="1" ht="21" customHeight="1">
      <c r="A26" s="67">
        <v>15</v>
      </c>
      <c r="B26" s="11" t="s">
        <v>102</v>
      </c>
      <c r="C26" s="79">
        <f>'ЖЗ Выезд '!AQ33</f>
        <v>36.830748815158287</v>
      </c>
      <c r="D26" s="79">
        <f>'ЖЗ Выезд '!AQ85</f>
        <v>59.288522482937729</v>
      </c>
      <c r="E26" s="79">
        <f>'ЖЗ Выезд '!AQ138</f>
        <v>60.15961188580917</v>
      </c>
    </row>
    <row r="27" spans="1:5" s="3" customFormat="1" ht="18.75">
      <c r="A27" s="67">
        <v>16</v>
      </c>
      <c r="B27" s="11" t="s">
        <v>49</v>
      </c>
      <c r="C27" s="79">
        <f>'ЖЗ Выезд '!AQ34</f>
        <v>39.199023129215021</v>
      </c>
      <c r="D27" s="79">
        <f>'ЖЗ Выезд '!AQ86</f>
        <v>55.531949433054628</v>
      </c>
      <c r="E27" s="79">
        <f>'ЖЗ Выезд '!AQ139</f>
        <v>61.929012235391781</v>
      </c>
    </row>
    <row r="28" spans="1:5" s="3" customFormat="1" ht="23.25" customHeight="1">
      <c r="A28" s="67">
        <v>17</v>
      </c>
      <c r="B28" s="11" t="s">
        <v>63</v>
      </c>
      <c r="C28" s="79" t="s">
        <v>108</v>
      </c>
      <c r="D28" s="79">
        <f>'ЖЗ Выезд '!AQ87</f>
        <v>6.5331705215358369</v>
      </c>
      <c r="E28" s="79">
        <f>'ЖЗ Выезд '!AQ140</f>
        <v>9.3914326247077664</v>
      </c>
    </row>
    <row r="29" spans="1:5" s="3" customFormat="1" ht="18.75">
      <c r="A29" s="67">
        <v>18</v>
      </c>
      <c r="B29" s="11" t="s">
        <v>109</v>
      </c>
      <c r="C29" s="79">
        <f>'ЖЗ Выезд '!AQ36</f>
        <v>4.4915547335558879</v>
      </c>
      <c r="D29" s="79">
        <f>'ЖЗ Выезд '!AQ88</f>
        <v>6.1248473639398489</v>
      </c>
      <c r="E29" s="79">
        <f>'ЖЗ Выезд '!AQ141</f>
        <v>8.1664631519197961</v>
      </c>
    </row>
    <row r="30" spans="1:5" s="3" customFormat="1" ht="30.75" customHeight="1">
      <c r="A30" s="155" t="s">
        <v>18</v>
      </c>
      <c r="B30" s="155"/>
      <c r="C30" s="155"/>
      <c r="D30" s="155"/>
      <c r="E30" s="155"/>
    </row>
    <row r="31" spans="1:5" s="3" customFormat="1" ht="18.75">
      <c r="A31" s="67">
        <v>19</v>
      </c>
      <c r="B31" s="11" t="s">
        <v>19</v>
      </c>
      <c r="C31" s="79">
        <f>'ЖЗ Выезд '!AQ38</f>
        <v>34.299145238063147</v>
      </c>
      <c r="D31" s="79">
        <f>'ЖЗ Выезд '!AQ90</f>
        <v>50.632071541902747</v>
      </c>
      <c r="E31" s="79">
        <f>'ЖЗ Выезд '!AQ143</f>
        <v>57.233295923037915</v>
      </c>
    </row>
    <row r="32" spans="1:5" s="3" customFormat="1" ht="15.75" hidden="1" customHeight="1">
      <c r="A32" s="67"/>
      <c r="B32" s="11"/>
      <c r="C32" s="79">
        <f>'ЖЗ Выезд '!AQ39</f>
        <v>0</v>
      </c>
      <c r="D32" s="79">
        <f>'ЖЗ Выезд '!AQ91</f>
        <v>0</v>
      </c>
      <c r="E32" s="79">
        <f>'ЖЗ Выезд '!AQ144</f>
        <v>0</v>
      </c>
    </row>
    <row r="33" spans="1:5" s="3" customFormat="1" ht="18.75">
      <c r="A33" s="67">
        <v>20</v>
      </c>
      <c r="B33" s="11" t="s">
        <v>4</v>
      </c>
      <c r="C33" s="79">
        <f>'ЖЗ Выезд '!AQ40</f>
        <v>13.338556481469004</v>
      </c>
      <c r="D33" s="79">
        <f>'ЖЗ Выезд '!AQ92</f>
        <v>13.814933498664324</v>
      </c>
      <c r="E33" s="79">
        <f>'ЖЗ Выезд '!AQ145</f>
        <v>13.814933498664324</v>
      </c>
    </row>
    <row r="34" spans="1:5" s="3" customFormat="1" ht="31.5" customHeight="1">
      <c r="A34" s="155" t="s">
        <v>21</v>
      </c>
      <c r="B34" s="155"/>
      <c r="C34" s="155"/>
      <c r="D34" s="155"/>
      <c r="E34" s="155"/>
    </row>
    <row r="35" spans="1:5" s="3" customFormat="1" ht="18.75">
      <c r="A35" s="67">
        <v>21</v>
      </c>
      <c r="B35" s="11" t="s">
        <v>22</v>
      </c>
      <c r="C35" s="79">
        <f>'ЖЗ Выезд '!AQ42</f>
        <v>22.866096825375433</v>
      </c>
      <c r="D35" s="79">
        <f>'ЖЗ Выезд '!AQ94</f>
        <v>25.316035770951373</v>
      </c>
      <c r="E35" s="79">
        <f>'ЖЗ Выезд '!AQ147</f>
        <v>28.310405593321963</v>
      </c>
    </row>
    <row r="36" spans="1:5" s="3" customFormat="1" ht="18.75">
      <c r="A36" s="67">
        <v>22</v>
      </c>
      <c r="B36" s="11" t="s">
        <v>23</v>
      </c>
      <c r="C36" s="79">
        <f>'ЖЗ Выезд '!AQ43</f>
        <v>22.866096825375433</v>
      </c>
      <c r="D36" s="79">
        <f>'ЖЗ Выезд '!AQ95</f>
        <v>32.393637169281867</v>
      </c>
      <c r="E36" s="79">
        <f>'ЖЗ Выезд '!AQ148</f>
        <v>37.497676639231734</v>
      </c>
    </row>
    <row r="37" spans="1:5" s="3" customFormat="1" ht="0.75" hidden="1" customHeight="1">
      <c r="A37" s="67">
        <v>21</v>
      </c>
      <c r="B37" s="11"/>
      <c r="C37" s="79">
        <f>'ЖЗ Выезд '!AQ44</f>
        <v>25.043820332554041</v>
      </c>
      <c r="D37" s="79">
        <f>'ЖЗ Выезд '!AQ96</f>
        <v>34.299145238063147</v>
      </c>
      <c r="E37" s="79">
        <f>'ЖЗ Выезд '!AQ149</f>
        <v>35.728276289649109</v>
      </c>
    </row>
    <row r="38" spans="1:5" s="3" customFormat="1" ht="18.75">
      <c r="A38" s="67">
        <v>23</v>
      </c>
      <c r="B38" s="11" t="s">
        <v>25</v>
      </c>
      <c r="C38" s="79">
        <f>'ЖЗ Выезд '!AQ45</f>
        <v>28.582621031719292</v>
      </c>
      <c r="D38" s="79">
        <f>'ЖЗ Выезд '!AQ97</f>
        <v>37.347958148113207</v>
      </c>
      <c r="E38" s="79">
        <f>'ЖЗ Выезд '!AQ150</f>
        <v>45.391924352754202</v>
      </c>
    </row>
    <row r="39" spans="1:5" s="3" customFormat="1" ht="18.75">
      <c r="A39" s="67">
        <v>24</v>
      </c>
      <c r="B39" s="11" t="s">
        <v>3</v>
      </c>
      <c r="C39" s="79">
        <f>'ЖЗ Выезд '!AQ46</f>
        <v>30.488129100500572</v>
      </c>
      <c r="D39" s="79">
        <f>'ЖЗ Выезд '!AQ98</f>
        <v>40.01566944440701</v>
      </c>
      <c r="E39" s="79">
        <f>'ЖЗ Выезд '!AQ151</f>
        <v>49.33904820951544</v>
      </c>
    </row>
    <row r="40" spans="1:5" s="3" customFormat="1" ht="18.75">
      <c r="A40" s="67">
        <v>25</v>
      </c>
      <c r="B40" s="11" t="s">
        <v>26</v>
      </c>
      <c r="C40" s="79">
        <f>'ЖЗ Выезд '!AQ47</f>
        <v>11.433048412687716</v>
      </c>
      <c r="D40" s="79">
        <f>'ЖЗ Выезд '!AQ99</f>
        <v>13.338556481469004</v>
      </c>
      <c r="E40" s="79">
        <f>'ЖЗ Выезд '!AQ152</f>
        <v>15.788495427044941</v>
      </c>
    </row>
    <row r="41" spans="1:5" s="3" customFormat="1" ht="0.75" hidden="1" customHeight="1">
      <c r="A41" s="67">
        <v>25</v>
      </c>
      <c r="B41" s="11"/>
      <c r="C41" s="78">
        <f>'ЖЗ Выезд '!AQ48</f>
        <v>31.797525062582366</v>
      </c>
      <c r="D41" s="78">
        <f>'ЖЗ Выезд '!AQ100</f>
        <v>40.165294815893517</v>
      </c>
      <c r="E41" s="78">
        <f>'ЖЗ Выезд '!AQ153</f>
        <v>47.511189332408335</v>
      </c>
    </row>
    <row r="42" spans="1:5" s="3" customFormat="1" ht="27" customHeight="1">
      <c r="A42" s="155" t="s">
        <v>28</v>
      </c>
      <c r="B42" s="155"/>
      <c r="C42" s="155"/>
      <c r="D42" s="155"/>
      <c r="E42" s="155"/>
    </row>
    <row r="43" spans="1:5" s="3" customFormat="1" ht="18.75">
      <c r="A43" s="67">
        <v>26</v>
      </c>
      <c r="B43" s="11" t="s">
        <v>29</v>
      </c>
      <c r="C43" s="79">
        <f>'ЖЗ Выезд '!AQ50</f>
        <v>3.4707468395659133</v>
      </c>
      <c r="D43" s="79">
        <f>'ЖЗ Выезд '!AQ102</f>
        <v>6.9414936791318267</v>
      </c>
      <c r="E43" s="79">
        <f>'ЖЗ Выезд '!AQ155</f>
        <v>11.977479289482368</v>
      </c>
    </row>
    <row r="44" spans="1:5" s="3" customFormat="1" ht="21" customHeight="1">
      <c r="A44" s="67">
        <v>27</v>
      </c>
      <c r="B44" s="11" t="s">
        <v>30</v>
      </c>
      <c r="C44" s="79">
        <f>'ЖЗ Выезд '!AQ51</f>
        <v>3.4707468395659133</v>
      </c>
      <c r="D44" s="79">
        <f>'ЖЗ Выезд '!AQ103</f>
        <v>3.4707468395659133</v>
      </c>
      <c r="E44" s="79">
        <f>'ЖЗ Выезд '!AQ156</f>
        <v>4.0151777163605669</v>
      </c>
    </row>
    <row r="45" spans="1:5" s="3" customFormat="1" ht="15.75" hidden="1" customHeight="1">
      <c r="A45" s="67">
        <v>28</v>
      </c>
      <c r="B45" s="11"/>
      <c r="C45" s="79">
        <f>'ЖЗ Выезд '!AQ52</f>
        <v>4.0832315759598981</v>
      </c>
      <c r="D45" s="79">
        <f>'ЖЗ Выезд '!AQ104</f>
        <v>5.9070750132219869</v>
      </c>
      <c r="E45" s="79">
        <f>'ЖЗ Выезд '!AQ157</f>
        <v>6.1248473639398489</v>
      </c>
    </row>
    <row r="46" spans="1:5" s="3" customFormat="1" ht="18.75">
      <c r="A46" s="67">
        <v>28</v>
      </c>
      <c r="B46" s="11" t="s">
        <v>32</v>
      </c>
      <c r="C46" s="79">
        <f>'ЖЗ Выезд '!AQ53</f>
        <v>2.7765974716527313</v>
      </c>
      <c r="D46" s="79">
        <f>'ЖЗ Выезд '!AQ105</f>
        <v>2.7765974716527313</v>
      </c>
      <c r="E46" s="79">
        <f>'ЖЗ Выезд '!AQ158</f>
        <v>4.0151777163605669</v>
      </c>
    </row>
    <row r="47" spans="1:5" s="3" customFormat="1" ht="15.75" hidden="1" customHeight="1">
      <c r="A47" s="13"/>
      <c r="B47" s="11"/>
      <c r="C47" s="50">
        <f>'ЖЗ Выезд '!AQ54</f>
        <v>9.3914326247077664</v>
      </c>
      <c r="D47" s="50">
        <f>'ЖЗ Выезд '!AQ106</f>
        <v>9.3914326247077664</v>
      </c>
      <c r="E47" s="50">
        <f>'ЖЗ Выезд '!AQ159</f>
        <v>9.3914326247077664</v>
      </c>
    </row>
    <row r="48" spans="1:5" s="3" customFormat="1" ht="18.75" hidden="1" customHeight="1">
      <c r="A48" s="13">
        <v>27</v>
      </c>
      <c r="B48" s="11" t="s">
        <v>43</v>
      </c>
      <c r="C48" s="50">
        <f>'ЖЗ Выезд '!AQ55</f>
        <v>0.63754436215703991</v>
      </c>
      <c r="D48" s="50">
        <f>'ЖЗ Выезд '!AQ107</f>
        <v>0.65253946039283994</v>
      </c>
      <c r="E48" s="50" t="e">
        <f>'ЖЗ Выезд '!#REF!</f>
        <v>#REF!</v>
      </c>
    </row>
    <row r="49" spans="1:5" s="3" customFormat="1" ht="18.75">
      <c r="A49" s="13">
        <v>29</v>
      </c>
      <c r="B49" s="11" t="str">
        <f>'ЖЗ Выезд '!B159</f>
        <v>Мытье головы с массажем</v>
      </c>
      <c r="C49" s="161">
        <f>'ЖЗ Выезд '!AQ159</f>
        <v>9.3914326247077664</v>
      </c>
      <c r="D49" s="161"/>
      <c r="E49" s="161"/>
    </row>
    <row r="50" spans="1:5" s="3" customFormat="1">
      <c r="A50" s="5"/>
      <c r="B50" s="5"/>
      <c r="C50" s="3" t="s">
        <v>113</v>
      </c>
    </row>
    <row r="51" spans="1:5" s="3" customFormat="1">
      <c r="A51" s="159" t="s">
        <v>57</v>
      </c>
      <c r="B51" s="159"/>
    </row>
    <row r="52" spans="1:5" s="14" customFormat="1" ht="38.25" customHeight="1">
      <c r="A52" s="158" t="s">
        <v>53</v>
      </c>
      <c r="B52" s="158"/>
    </row>
    <row r="53" spans="1:5" s="3" customFormat="1">
      <c r="A53" s="5"/>
      <c r="B53" s="5"/>
    </row>
    <row r="54" spans="1:5" s="3" customFormat="1" ht="18.75" customHeight="1">
      <c r="A54" s="15"/>
      <c r="B54" s="15"/>
      <c r="C54" s="17"/>
      <c r="D54" s="17"/>
      <c r="E54" s="17"/>
    </row>
    <row r="55" spans="1:5" s="3" customFormat="1" ht="15.75" customHeight="1">
      <c r="A55" s="5"/>
      <c r="B55" s="2"/>
      <c r="C55"/>
      <c r="D55"/>
      <c r="E55"/>
    </row>
    <row r="56" spans="1:5" ht="15.75" customHeight="1">
      <c r="A56" s="4"/>
      <c r="B56" s="4"/>
    </row>
    <row r="59" spans="1:5">
      <c r="A59" s="4"/>
      <c r="B59" s="4"/>
    </row>
    <row r="60" spans="1:5">
      <c r="A60" s="4"/>
      <c r="B60" s="4"/>
    </row>
    <row r="61" spans="1:5">
      <c r="A61" s="4"/>
      <c r="B61" s="4"/>
    </row>
    <row r="62" spans="1:5">
      <c r="A62" s="4"/>
      <c r="B62" s="4"/>
    </row>
  </sheetData>
  <mergeCells count="17">
    <mergeCell ref="C13:E13"/>
    <mergeCell ref="A22:E22"/>
    <mergeCell ref="A30:E30"/>
    <mergeCell ref="A34:E34"/>
    <mergeCell ref="A42:E42"/>
    <mergeCell ref="A16:E16"/>
    <mergeCell ref="C49:E49"/>
    <mergeCell ref="A6:E6"/>
    <mergeCell ref="A9:E9"/>
    <mergeCell ref="A3:E3"/>
    <mergeCell ref="A2:E2"/>
    <mergeCell ref="A5:E5"/>
    <mergeCell ref="A4:E4"/>
    <mergeCell ref="A52:B52"/>
    <mergeCell ref="A51:B51"/>
    <mergeCell ref="C15:E15"/>
    <mergeCell ref="C12:E12"/>
  </mergeCells>
  <pageMargins left="0.51181102362204722" right="0.51181102362204722" top="0.55118110236220474" bottom="0.55118110236220474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topLeftCell="A16" zoomScale="98" zoomScaleNormal="98" workbookViewId="0">
      <selection activeCell="A38" sqref="A38:XFD44"/>
    </sheetView>
  </sheetViews>
  <sheetFormatPr defaultRowHeight="15.75"/>
  <cols>
    <col min="1" max="1" width="4.85546875" style="5" customWidth="1"/>
    <col min="2" max="2" width="69.42578125" style="2" customWidth="1"/>
    <col min="3" max="3" width="13" customWidth="1"/>
    <col min="4" max="4" width="18" customWidth="1"/>
  </cols>
  <sheetData>
    <row r="1" spans="1:11">
      <c r="A1" s="9"/>
      <c r="B1" s="9"/>
      <c r="C1" s="135"/>
      <c r="D1" s="135"/>
      <c r="E1" s="133"/>
      <c r="F1" s="3"/>
      <c r="G1" s="9"/>
      <c r="H1" s="169"/>
      <c r="I1" s="169"/>
    </row>
    <row r="2" spans="1:11">
      <c r="A2" s="136"/>
      <c r="B2" s="137"/>
      <c r="C2" s="135"/>
      <c r="D2" s="135"/>
      <c r="E2" s="133"/>
      <c r="F2" s="5"/>
      <c r="G2" s="2"/>
      <c r="H2" s="2"/>
      <c r="I2" s="2"/>
    </row>
    <row r="3" spans="1:11" ht="18.75">
      <c r="A3" s="146" t="s">
        <v>132</v>
      </c>
      <c r="B3" s="146"/>
      <c r="C3" s="146"/>
      <c r="D3" s="146"/>
      <c r="E3" s="133"/>
      <c r="F3" s="75"/>
      <c r="G3" s="75"/>
      <c r="H3" s="75"/>
      <c r="I3" s="75"/>
    </row>
    <row r="4" spans="1:11" ht="18.75">
      <c r="A4" s="149" t="s">
        <v>133</v>
      </c>
      <c r="B4" s="149"/>
      <c r="C4" s="149"/>
      <c r="D4" s="149"/>
      <c r="E4" s="133"/>
      <c r="F4" s="75"/>
      <c r="G4" s="75"/>
      <c r="H4" s="75"/>
      <c r="I4" s="75"/>
    </row>
    <row r="5" spans="1:11" ht="19.5" customHeight="1">
      <c r="A5" s="150" t="s">
        <v>141</v>
      </c>
      <c r="B5" s="150"/>
      <c r="C5" s="150"/>
      <c r="D5" s="150"/>
      <c r="E5" s="133"/>
      <c r="F5" s="5"/>
      <c r="G5" s="2"/>
      <c r="H5" s="2"/>
      <c r="I5" s="2"/>
    </row>
    <row r="6" spans="1:11" ht="21.75" customHeight="1">
      <c r="A6" s="138"/>
      <c r="B6" s="139"/>
      <c r="C6" s="140"/>
      <c r="D6" s="140"/>
      <c r="E6" s="141"/>
      <c r="F6" s="5"/>
      <c r="G6" s="170"/>
      <c r="H6" s="170"/>
      <c r="I6" s="170"/>
    </row>
    <row r="7" spans="1:11" ht="17.25" customHeight="1">
      <c r="A7" s="171" t="s">
        <v>50</v>
      </c>
      <c r="B7" s="162" t="s">
        <v>0</v>
      </c>
      <c r="C7" s="162" t="s">
        <v>13</v>
      </c>
      <c r="D7" s="162" t="s">
        <v>35</v>
      </c>
      <c r="E7" s="133"/>
    </row>
    <row r="8" spans="1:11" ht="35.25" customHeight="1">
      <c r="A8" s="171"/>
      <c r="B8" s="163"/>
      <c r="C8" s="163"/>
      <c r="D8" s="163"/>
      <c r="E8" s="133"/>
    </row>
    <row r="9" spans="1:11" ht="15" customHeight="1">
      <c r="A9" s="76">
        <v>1</v>
      </c>
      <c r="B9" s="122">
        <v>2</v>
      </c>
      <c r="C9" s="123">
        <v>3</v>
      </c>
      <c r="D9" s="123">
        <v>4</v>
      </c>
      <c r="E9" s="133"/>
      <c r="I9" s="164"/>
      <c r="J9" s="165"/>
      <c r="K9" s="166"/>
    </row>
    <row r="10" spans="1:11" ht="18" customHeight="1">
      <c r="A10" s="172" t="s">
        <v>5</v>
      </c>
      <c r="B10" s="173"/>
      <c r="C10" s="173"/>
      <c r="D10" s="174"/>
      <c r="E10" s="133"/>
    </row>
    <row r="11" spans="1:11" ht="18.75">
      <c r="A11" s="13">
        <v>1</v>
      </c>
      <c r="B11" s="84" t="s">
        <v>45</v>
      </c>
      <c r="C11" s="121">
        <f>'МЗ '!AO19</f>
        <v>10.208078939899748</v>
      </c>
      <c r="D11" s="121">
        <f>'МЗ '!AO61</f>
        <v>10.208078939899748</v>
      </c>
      <c r="E11" s="133"/>
    </row>
    <row r="12" spans="1:11" ht="18.75">
      <c r="A12" s="13">
        <v>2</v>
      </c>
      <c r="B12" s="84" t="s">
        <v>58</v>
      </c>
      <c r="C12" s="121">
        <f>'МЗ '!AO20</f>
        <v>5.7845780659431894</v>
      </c>
      <c r="D12" s="121">
        <f>'МЗ '!AO62</f>
        <v>11.228886833889723</v>
      </c>
      <c r="E12" s="133"/>
    </row>
    <row r="13" spans="1:11" ht="18.75">
      <c r="A13" s="13">
        <v>3</v>
      </c>
      <c r="B13" s="84" t="s">
        <v>7</v>
      </c>
      <c r="C13" s="121">
        <f>'МЗ '!AO21</f>
        <v>15.992657005842936</v>
      </c>
      <c r="D13" s="121">
        <f>'МЗ '!AO63</f>
        <v>18.374542091819542</v>
      </c>
      <c r="E13" s="133"/>
    </row>
    <row r="14" spans="1:11" ht="18.75">
      <c r="A14" s="13">
        <v>4</v>
      </c>
      <c r="B14" s="84" t="s">
        <v>36</v>
      </c>
      <c r="C14" s="121">
        <f>'МЗ '!AO22</f>
        <v>8.5067324499164556</v>
      </c>
      <c r="D14" s="121">
        <f>'МЗ '!AO64</f>
        <v>8.5067324499164556</v>
      </c>
      <c r="E14" s="133"/>
    </row>
    <row r="15" spans="1:11" ht="18.75">
      <c r="A15" s="13">
        <v>5</v>
      </c>
      <c r="B15" s="84" t="s">
        <v>37</v>
      </c>
      <c r="C15" s="121">
        <f>'МЗ '!AO23</f>
        <v>10.208078939899748</v>
      </c>
      <c r="D15" s="121">
        <f>'МЗ '!AO65</f>
        <v>10.208078939899748</v>
      </c>
      <c r="E15" s="133"/>
    </row>
    <row r="16" spans="1:11" ht="18.75">
      <c r="A16" s="13">
        <v>6</v>
      </c>
      <c r="B16" s="84" t="s">
        <v>9</v>
      </c>
      <c r="C16" s="121">
        <f>'МЗ '!AO24</f>
        <v>6.8053859599331634</v>
      </c>
      <c r="D16" s="121">
        <f>'МЗ '!AO66</f>
        <v>6.8053859599331634</v>
      </c>
      <c r="E16" s="133"/>
    </row>
    <row r="17" spans="1:5" ht="19.5" customHeight="1">
      <c r="A17" s="13">
        <v>7</v>
      </c>
      <c r="B17" s="142" t="s">
        <v>10</v>
      </c>
      <c r="C17" s="121">
        <f>'МЗ '!AO25</f>
        <v>5.1040394699498739</v>
      </c>
      <c r="D17" s="121">
        <f>'МЗ '!AO67</f>
        <v>5.1040394699498739</v>
      </c>
      <c r="E17" s="133"/>
    </row>
    <row r="18" spans="1:5" ht="20.25" customHeight="1">
      <c r="A18" s="172" t="s">
        <v>14</v>
      </c>
      <c r="B18" s="173"/>
      <c r="C18" s="173"/>
      <c r="D18" s="174"/>
      <c r="E18" s="133"/>
    </row>
    <row r="19" spans="1:5" ht="18.75">
      <c r="A19" s="13">
        <v>8</v>
      </c>
      <c r="B19" s="84" t="s">
        <v>46</v>
      </c>
      <c r="C19" s="126">
        <f>'МЗ '!AO27</f>
        <v>4.4235008739565567</v>
      </c>
      <c r="D19" s="126">
        <f>'МЗ '!AO69</f>
        <v>4.4235008739565567</v>
      </c>
      <c r="E19" s="133"/>
    </row>
    <row r="20" spans="1:5" ht="21" customHeight="1">
      <c r="A20" s="13">
        <v>9</v>
      </c>
      <c r="B20" s="84" t="s">
        <v>104</v>
      </c>
      <c r="C20" s="126">
        <f>'МЗ '!AO28</f>
        <v>5.1040394699498739</v>
      </c>
      <c r="D20" s="126">
        <f>'МЗ '!AO70</f>
        <v>5.1040394699498739</v>
      </c>
      <c r="E20" s="133"/>
    </row>
    <row r="21" spans="1:5" ht="39" customHeight="1">
      <c r="A21" s="13">
        <v>10</v>
      </c>
      <c r="B21" s="84" t="s">
        <v>106</v>
      </c>
      <c r="C21" s="126">
        <f>'МЗ '!AO29</f>
        <v>10.548348237896406</v>
      </c>
      <c r="D21" s="126">
        <f>'МЗ '!AO71</f>
        <v>10.548348237896406</v>
      </c>
      <c r="E21" s="133"/>
    </row>
    <row r="22" spans="1:5" ht="18" customHeight="1">
      <c r="A22" s="172" t="s">
        <v>39</v>
      </c>
      <c r="B22" s="173"/>
      <c r="C22" s="173"/>
      <c r="D22" s="174"/>
      <c r="E22" s="133"/>
    </row>
    <row r="23" spans="1:5" ht="18.75">
      <c r="A23" s="13">
        <v>10</v>
      </c>
      <c r="B23" s="84" t="s">
        <v>59</v>
      </c>
      <c r="C23" s="121">
        <f>'МЗ '!AO32</f>
        <v>20.416157879799496</v>
      </c>
      <c r="D23" s="121">
        <f>'МЗ '!AO74</f>
        <v>22.117504369782782</v>
      </c>
      <c r="E23" s="133"/>
    </row>
    <row r="24" spans="1:5" ht="18.75">
      <c r="A24" s="13">
        <v>11</v>
      </c>
      <c r="B24" s="84" t="s">
        <v>40</v>
      </c>
      <c r="C24" s="121">
        <f>'МЗ '!AO33</f>
        <v>23.818850859766076</v>
      </c>
      <c r="D24" s="121">
        <f>'МЗ '!AO75</f>
        <v>25.520197349749367</v>
      </c>
      <c r="E24" s="133"/>
    </row>
    <row r="25" spans="1:5" ht="18.75">
      <c r="A25" s="13">
        <v>12</v>
      </c>
      <c r="B25" s="84" t="s">
        <v>60</v>
      </c>
      <c r="C25" s="121">
        <f>'МЗ '!AO34</f>
        <v>53.082010487478684</v>
      </c>
      <c r="D25" s="121">
        <f>'МЗ '!AO76</f>
        <v>53.082010487478684</v>
      </c>
      <c r="E25" s="133"/>
    </row>
    <row r="26" spans="1:5" ht="18.75">
      <c r="A26" s="13">
        <v>13</v>
      </c>
      <c r="B26" s="84" t="s">
        <v>3</v>
      </c>
      <c r="C26" s="121">
        <f>'МЗ '!AO35</f>
        <v>21.77723507178613</v>
      </c>
      <c r="D26" s="121">
        <f>'МЗ '!AO77</f>
        <v>23.592004661101637</v>
      </c>
      <c r="E26" s="133"/>
    </row>
    <row r="27" spans="1:5" ht="18.75">
      <c r="A27" s="13">
        <v>14</v>
      </c>
      <c r="B27" s="84" t="s">
        <v>41</v>
      </c>
      <c r="C27" s="121">
        <f>'МЗ '!AO36</f>
        <v>25.520197349749367</v>
      </c>
      <c r="D27" s="121">
        <f>'МЗ '!AO78</f>
        <v>27.221543839732654</v>
      </c>
      <c r="E27" s="133"/>
    </row>
    <row r="28" spans="1:5" ht="19.5" customHeight="1">
      <c r="A28" s="172" t="s">
        <v>28</v>
      </c>
      <c r="B28" s="173"/>
      <c r="C28" s="173"/>
      <c r="D28" s="174"/>
      <c r="E28" s="133"/>
    </row>
    <row r="29" spans="1:5" ht="18.75">
      <c r="A29" s="13">
        <v>15</v>
      </c>
      <c r="B29" s="84" t="s">
        <v>29</v>
      </c>
      <c r="C29" s="121">
        <f>'МЗ '!AO38</f>
        <v>3.6295391786310205</v>
      </c>
      <c r="D29" s="121">
        <f>'МЗ '!AO80</f>
        <v>3.6295391786310205</v>
      </c>
      <c r="E29" s="133"/>
    </row>
    <row r="30" spans="1:5" ht="18.75">
      <c r="A30" s="13">
        <v>16</v>
      </c>
      <c r="B30" s="84" t="s">
        <v>32</v>
      </c>
      <c r="C30" s="121">
        <f>'МЗ '!AO39</f>
        <v>2.8128928634390413</v>
      </c>
      <c r="D30" s="121">
        <f>'МЗ '!AO81</f>
        <v>2.8128928634390413</v>
      </c>
      <c r="E30" s="133"/>
    </row>
    <row r="31" spans="1:5" ht="17.25" customHeight="1">
      <c r="A31" s="13">
        <v>17</v>
      </c>
      <c r="B31" s="84" t="s">
        <v>42</v>
      </c>
      <c r="C31" s="121">
        <f>'МЗ '!AO40</f>
        <v>3.6295391786310205</v>
      </c>
      <c r="D31" s="121">
        <f>'МЗ '!AO82</f>
        <v>3.6295391786310205</v>
      </c>
      <c r="E31" s="133"/>
    </row>
    <row r="32" spans="1:5" ht="18.75" hidden="1" customHeight="1">
      <c r="A32" s="13">
        <v>18</v>
      </c>
      <c r="B32" s="84" t="s">
        <v>43</v>
      </c>
      <c r="C32" s="121">
        <f>'МЗ '!AO41</f>
        <v>0.68053859599331645</v>
      </c>
      <c r="D32" s="121">
        <f>'МЗ '!AO83</f>
        <v>0.68053859599331645</v>
      </c>
      <c r="E32" s="133"/>
    </row>
    <row r="33" spans="1:5" ht="20.25" customHeight="1">
      <c r="A33" s="13">
        <v>19</v>
      </c>
      <c r="B33" s="84" t="s">
        <v>100</v>
      </c>
      <c r="C33" s="121">
        <f>'МЗ '!AO42</f>
        <v>4.0832315759598981</v>
      </c>
      <c r="D33" s="121">
        <f>'МЗ '!AO84</f>
        <v>4.0832315759598981</v>
      </c>
      <c r="E33" s="133"/>
    </row>
    <row r="34" spans="1:5" ht="18.75">
      <c r="A34" s="13">
        <v>20</v>
      </c>
      <c r="B34" s="84" t="s">
        <v>44</v>
      </c>
      <c r="C34" s="121">
        <f>'МЗ '!AO43</f>
        <v>4.8431663414857695</v>
      </c>
      <c r="D34" s="121">
        <f>'МЗ '!AO85</f>
        <v>4.8431663414857695</v>
      </c>
      <c r="E34" s="133"/>
    </row>
    <row r="35" spans="1:5" s="3" customFormat="1" ht="24.75" customHeight="1">
      <c r="A35" s="168" t="s">
        <v>57</v>
      </c>
      <c r="B35" s="168"/>
      <c r="C35" s="9"/>
      <c r="D35" s="9"/>
      <c r="E35" s="9"/>
    </row>
    <row r="36" spans="1:5" s="14" customFormat="1" ht="37.5" customHeight="1">
      <c r="A36" s="167" t="s">
        <v>53</v>
      </c>
      <c r="B36" s="167"/>
      <c r="C36" s="143"/>
      <c r="D36" s="143"/>
      <c r="E36" s="143"/>
    </row>
    <row r="37" spans="1:5" s="3" customFormat="1" ht="9" customHeight="1">
      <c r="A37" s="134"/>
      <c r="B37" s="134"/>
      <c r="C37" s="9"/>
      <c r="D37" s="9"/>
      <c r="E37" s="9"/>
    </row>
  </sheetData>
  <mergeCells count="16">
    <mergeCell ref="I9:K9"/>
    <mergeCell ref="A36:B36"/>
    <mergeCell ref="A35:B35"/>
    <mergeCell ref="H1:I1"/>
    <mergeCell ref="G6:I6"/>
    <mergeCell ref="A7:A8"/>
    <mergeCell ref="A4:D4"/>
    <mergeCell ref="A3:D3"/>
    <mergeCell ref="A5:D5"/>
    <mergeCell ref="A10:D10"/>
    <mergeCell ref="A18:D18"/>
    <mergeCell ref="A22:D22"/>
    <mergeCell ref="A28:D28"/>
    <mergeCell ref="B7:B8"/>
    <mergeCell ref="C7:C8"/>
    <mergeCell ref="D7:D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9"/>
  <sheetViews>
    <sheetView workbookViewId="0">
      <selection activeCell="A38" sqref="A38:XFD43"/>
    </sheetView>
  </sheetViews>
  <sheetFormatPr defaultRowHeight="15"/>
  <cols>
    <col min="1" max="1" width="6.7109375" style="2" customWidth="1"/>
    <col min="2" max="2" width="74.140625" style="2" customWidth="1"/>
    <col min="3" max="3" width="15.28515625" customWidth="1"/>
    <col min="4" max="4" width="19.7109375" customWidth="1"/>
  </cols>
  <sheetData>
    <row r="1" spans="1:16" ht="18.75">
      <c r="A1" s="110"/>
      <c r="B1" s="110"/>
      <c r="C1" s="110"/>
      <c r="D1" s="110"/>
    </row>
    <row r="2" spans="1:16" ht="18.75">
      <c r="A2" s="146" t="s">
        <v>132</v>
      </c>
      <c r="B2" s="146"/>
      <c r="C2" s="146"/>
      <c r="D2" s="146"/>
    </row>
    <row r="3" spans="1:16" ht="18.75">
      <c r="A3" s="149" t="s">
        <v>136</v>
      </c>
      <c r="B3" s="149"/>
      <c r="C3" s="149"/>
      <c r="D3" s="149"/>
    </row>
    <row r="4" spans="1:16" ht="18.75">
      <c r="A4" s="150" t="s">
        <v>141</v>
      </c>
      <c r="B4" s="150"/>
      <c r="C4" s="150"/>
      <c r="D4" s="150"/>
      <c r="E4" s="150"/>
    </row>
    <row r="6" spans="1:16" ht="18.75">
      <c r="A6" s="181"/>
      <c r="B6" s="181"/>
      <c r="C6" s="181"/>
      <c r="D6" s="181"/>
    </row>
    <row r="7" spans="1:16" ht="22.5" customHeight="1">
      <c r="A7" s="175" t="s">
        <v>50</v>
      </c>
      <c r="B7" s="175" t="s">
        <v>0</v>
      </c>
      <c r="C7" s="176" t="s">
        <v>13</v>
      </c>
      <c r="D7" s="176" t="s">
        <v>35</v>
      </c>
      <c r="K7" s="7"/>
      <c r="L7" s="169"/>
      <c r="M7" s="169"/>
      <c r="N7" s="169"/>
    </row>
    <row r="8" spans="1:16" ht="60.75" customHeight="1">
      <c r="A8" s="175"/>
      <c r="B8" s="175"/>
      <c r="C8" s="176"/>
      <c r="D8" s="176"/>
      <c r="K8" s="3"/>
      <c r="L8" s="9"/>
      <c r="M8" s="180"/>
      <c r="N8" s="180"/>
    </row>
    <row r="9" spans="1:16" ht="18.75">
      <c r="A9" s="67">
        <v>1</v>
      </c>
      <c r="B9" s="84">
        <v>2</v>
      </c>
      <c r="C9" s="85">
        <v>3</v>
      </c>
      <c r="D9" s="85">
        <v>4</v>
      </c>
      <c r="K9" s="2"/>
      <c r="L9" s="2"/>
      <c r="M9" s="6"/>
      <c r="N9" s="6"/>
    </row>
    <row r="10" spans="1:16" ht="23.25" customHeight="1">
      <c r="A10" s="177" t="s">
        <v>5</v>
      </c>
      <c r="B10" s="177"/>
      <c r="C10" s="177"/>
      <c r="D10" s="177"/>
      <c r="K10" s="179"/>
      <c r="L10" s="179"/>
      <c r="M10" s="179"/>
      <c r="N10" s="179"/>
      <c r="O10" s="179"/>
      <c r="P10" s="179"/>
    </row>
    <row r="11" spans="1:16" ht="18.75">
      <c r="A11" s="67">
        <v>1</v>
      </c>
      <c r="B11" s="11" t="s">
        <v>45</v>
      </c>
      <c r="C11" s="178">
        <f>'МЗ Выезд  '!AQ17</f>
        <v>12.249694727879698</v>
      </c>
      <c r="D11" s="178"/>
      <c r="K11" s="179"/>
      <c r="L11" s="179"/>
      <c r="M11" s="179"/>
      <c r="N11" s="179"/>
      <c r="O11" s="179"/>
      <c r="P11" s="179"/>
    </row>
    <row r="12" spans="1:16" ht="18.75">
      <c r="A12" s="67">
        <v>2</v>
      </c>
      <c r="B12" s="11" t="s">
        <v>58</v>
      </c>
      <c r="C12" s="86">
        <f>'МЗ Выезд  '!AQ18</f>
        <v>6.9414936791318267</v>
      </c>
      <c r="D12" s="86">
        <f>'МЗ Выезд  '!AQ57</f>
        <v>13.474664200667666</v>
      </c>
      <c r="K12" s="5"/>
      <c r="L12" s="2"/>
      <c r="M12" s="6"/>
      <c r="N12" s="6"/>
    </row>
    <row r="13" spans="1:16" ht="18.75">
      <c r="A13" s="67">
        <v>3</v>
      </c>
      <c r="B13" s="11" t="s">
        <v>7</v>
      </c>
      <c r="C13" s="86">
        <f>'МЗ Выезд  '!AQ19</f>
        <v>19.191188407011524</v>
      </c>
      <c r="D13" s="86">
        <f>'МЗ Выезд  '!AQ58</f>
        <v>22.049450510183451</v>
      </c>
      <c r="K13" s="5"/>
      <c r="L13" s="170"/>
      <c r="M13" s="170"/>
      <c r="N13" s="170"/>
    </row>
    <row r="14" spans="1:16" ht="21" customHeight="1">
      <c r="A14" s="67">
        <v>4</v>
      </c>
      <c r="B14" s="11" t="s">
        <v>36</v>
      </c>
      <c r="C14" s="86">
        <f>'МЗ Выезд  '!AQ20</f>
        <v>10.208078939899746</v>
      </c>
      <c r="D14" s="86">
        <f>'МЗ Выезд  '!AQ59</f>
        <v>10.208078939899746</v>
      </c>
    </row>
    <row r="15" spans="1:16" ht="18.75">
      <c r="A15" s="67">
        <v>5</v>
      </c>
      <c r="B15" s="11" t="s">
        <v>37</v>
      </c>
      <c r="C15" s="86">
        <f>'МЗ Выезд  '!AQ21</f>
        <v>12.249694727879698</v>
      </c>
      <c r="D15" s="86">
        <f>'МЗ Выезд  '!AQ60</f>
        <v>12.249694727879698</v>
      </c>
    </row>
    <row r="16" spans="1:16" ht="18.75">
      <c r="A16" s="67">
        <v>6</v>
      </c>
      <c r="B16" s="11" t="s">
        <v>9</v>
      </c>
      <c r="C16" s="86">
        <f>'МЗ Выезд  '!AQ22</f>
        <v>8.1664631519197961</v>
      </c>
      <c r="D16" s="86">
        <f>'МЗ Выезд  '!AQ61</f>
        <v>8.1664631519197961</v>
      </c>
    </row>
    <row r="17" spans="1:4" ht="22.5" customHeight="1">
      <c r="A17" s="67">
        <v>7</v>
      </c>
      <c r="B17" s="12" t="s">
        <v>10</v>
      </c>
      <c r="C17" s="86">
        <f>'МЗ Выезд  '!AQ23</f>
        <v>6.1248473639398489</v>
      </c>
      <c r="D17" s="86">
        <f>'МЗ Выезд  '!AQ62</f>
        <v>6.1248473639398489</v>
      </c>
    </row>
    <row r="18" spans="1:4" ht="23.25" customHeight="1">
      <c r="A18" s="155" t="s">
        <v>14</v>
      </c>
      <c r="B18" s="155"/>
      <c r="C18" s="155"/>
      <c r="D18" s="155"/>
    </row>
    <row r="19" spans="1:4" ht="18.75">
      <c r="A19" s="67">
        <v>8</v>
      </c>
      <c r="B19" s="11" t="s">
        <v>46</v>
      </c>
      <c r="C19" s="86">
        <f>'МЗ Выезд  '!AQ25</f>
        <v>5.3082010487478675</v>
      </c>
      <c r="D19" s="86">
        <f>'МЗ Выезд  '!AQ64</f>
        <v>5.3082010487478675</v>
      </c>
    </row>
    <row r="20" spans="1:4" ht="22.5" customHeight="1">
      <c r="A20" s="67">
        <v>9</v>
      </c>
      <c r="B20" s="11" t="s">
        <v>104</v>
      </c>
      <c r="C20" s="86">
        <f>'МЗ Выезд  '!AQ26</f>
        <v>6.1248473639398489</v>
      </c>
      <c r="D20" s="86">
        <f>'МЗ Выезд  '!AQ65</f>
        <v>6.1248473639398489</v>
      </c>
    </row>
    <row r="21" spans="1:4" ht="37.5">
      <c r="A21" s="67">
        <v>10</v>
      </c>
      <c r="B21" s="11" t="s">
        <v>106</v>
      </c>
      <c r="C21" s="86">
        <f>'МЗ Выезд  '!AQ27</f>
        <v>12.658017885475687</v>
      </c>
      <c r="D21" s="86">
        <f>'МЗ Выезд  '!AQ66</f>
        <v>12.658017885475687</v>
      </c>
    </row>
    <row r="22" spans="1:4" ht="19.5" customHeight="1">
      <c r="A22" s="177" t="s">
        <v>39</v>
      </c>
      <c r="B22" s="177"/>
      <c r="C22" s="177"/>
      <c r="D22" s="177"/>
    </row>
    <row r="23" spans="1:4" ht="18.75">
      <c r="A23" s="67">
        <v>11</v>
      </c>
      <c r="B23" s="11" t="s">
        <v>59</v>
      </c>
      <c r="C23" s="86">
        <f>'МЗ Выезд  '!AQ29</f>
        <v>24.499389455759395</v>
      </c>
      <c r="D23" s="86">
        <f>'МЗ Выезд  '!AQ68</f>
        <v>26.541005243739338</v>
      </c>
    </row>
    <row r="24" spans="1:4" ht="18.75">
      <c r="A24" s="67">
        <v>12</v>
      </c>
      <c r="B24" s="11" t="s">
        <v>40</v>
      </c>
      <c r="C24" s="86">
        <f>'МЗ Выезд  '!AQ30</f>
        <v>28.582621031719292</v>
      </c>
      <c r="D24" s="86">
        <f>'МЗ Выезд  '!AQ69</f>
        <v>30.624236819699238</v>
      </c>
    </row>
    <row r="25" spans="1:4" ht="18.75">
      <c r="A25" s="67">
        <v>13</v>
      </c>
      <c r="B25" s="11" t="s">
        <v>60</v>
      </c>
      <c r="C25" s="178">
        <f>'МЗ Выезд  '!AQ31</f>
        <v>63.69841258497442</v>
      </c>
      <c r="D25" s="178"/>
    </row>
    <row r="26" spans="1:4" ht="18.75">
      <c r="A26" s="67">
        <v>14</v>
      </c>
      <c r="B26" s="11" t="s">
        <v>3</v>
      </c>
      <c r="C26" s="86">
        <f>'МЗ Выезд  '!AQ32</f>
        <v>26.132682086143355</v>
      </c>
      <c r="D26" s="86">
        <f>'МЗ Выезд  '!AQ71</f>
        <v>28.310405593321963</v>
      </c>
    </row>
    <row r="27" spans="1:4" ht="18.75">
      <c r="A27" s="67">
        <v>15</v>
      </c>
      <c r="B27" s="11" t="s">
        <v>41</v>
      </c>
      <c r="C27" s="86">
        <f>'МЗ Выезд  '!AQ33</f>
        <v>30.624236819699238</v>
      </c>
      <c r="D27" s="86">
        <f>'МЗ Выезд  '!AQ72</f>
        <v>32.665852607679184</v>
      </c>
    </row>
    <row r="28" spans="1:4" ht="22.5" customHeight="1">
      <c r="A28" s="155" t="s">
        <v>28</v>
      </c>
      <c r="B28" s="155"/>
      <c r="C28" s="155"/>
      <c r="D28" s="155"/>
    </row>
    <row r="29" spans="1:4" ht="18.75">
      <c r="A29" s="67">
        <v>16</v>
      </c>
      <c r="B29" s="11" t="s">
        <v>29</v>
      </c>
      <c r="C29" s="178">
        <f>'МЗ Выезд  '!AQ35</f>
        <v>4.3554470143572246</v>
      </c>
      <c r="D29" s="178"/>
    </row>
    <row r="30" spans="1:4" ht="18.75">
      <c r="A30" s="67">
        <v>17</v>
      </c>
      <c r="B30" s="11" t="s">
        <v>32</v>
      </c>
      <c r="C30" s="178">
        <f>'МЗ Выезд  '!AQ36</f>
        <v>3.3754714361268494</v>
      </c>
      <c r="D30" s="178"/>
    </row>
    <row r="31" spans="1:4" ht="18" customHeight="1">
      <c r="A31" s="67">
        <v>18</v>
      </c>
      <c r="B31" s="11" t="s">
        <v>42</v>
      </c>
      <c r="C31" s="178">
        <f>'МЗ Выезд  '!AQ37</f>
        <v>4.3554470143572246</v>
      </c>
      <c r="D31" s="178"/>
    </row>
    <row r="32" spans="1:4" ht="18.75" hidden="1" customHeight="1">
      <c r="A32" s="67">
        <v>18</v>
      </c>
      <c r="B32" s="11" t="s">
        <v>43</v>
      </c>
      <c r="C32" s="178">
        <f>'МЗ Выезд  '!AQ38</f>
        <v>0.81664631519197972</v>
      </c>
      <c r="D32" s="178"/>
    </row>
    <row r="33" spans="1:4" ht="28.5" customHeight="1">
      <c r="A33" s="67">
        <v>19</v>
      </c>
      <c r="B33" s="11" t="s">
        <v>100</v>
      </c>
      <c r="C33" s="178">
        <f>'МЗ Выезд  '!AQ39</f>
        <v>5.0359856103505409</v>
      </c>
      <c r="D33" s="178"/>
    </row>
    <row r="34" spans="1:4" ht="18.75">
      <c r="A34" s="67">
        <v>20</v>
      </c>
      <c r="B34" s="11" t="s">
        <v>44</v>
      </c>
      <c r="C34" s="178">
        <f>'МЗ Выезд  '!AQ40</f>
        <v>5.8117996097829234</v>
      </c>
      <c r="D34" s="178"/>
    </row>
    <row r="35" spans="1:4" s="3" customFormat="1" ht="24.75" customHeight="1">
      <c r="A35" s="159" t="s">
        <v>57</v>
      </c>
      <c r="B35" s="159"/>
    </row>
    <row r="36" spans="1:4" s="14" customFormat="1" ht="15.75" customHeight="1">
      <c r="A36" s="158" t="s">
        <v>53</v>
      </c>
      <c r="B36" s="158"/>
    </row>
    <row r="38" spans="1:4" ht="15.75">
      <c r="A38" s="5"/>
    </row>
    <row r="39" spans="1:4" ht="15.75">
      <c r="A39" s="5"/>
    </row>
  </sheetData>
  <mergeCells count="27">
    <mergeCell ref="K11:P11"/>
    <mergeCell ref="L13:N13"/>
    <mergeCell ref="C11:D11"/>
    <mergeCell ref="A10:D10"/>
    <mergeCell ref="L7:N7"/>
    <mergeCell ref="M8:N8"/>
    <mergeCell ref="K10:P10"/>
    <mergeCell ref="A2:D2"/>
    <mergeCell ref="A3:D3"/>
    <mergeCell ref="A6:D6"/>
    <mergeCell ref="A7:A8"/>
    <mergeCell ref="A18:D18"/>
    <mergeCell ref="C32:D32"/>
    <mergeCell ref="C30:D30"/>
    <mergeCell ref="C29:D29"/>
    <mergeCell ref="C31:D31"/>
    <mergeCell ref="C25:D25"/>
    <mergeCell ref="A4:E4"/>
    <mergeCell ref="B7:B8"/>
    <mergeCell ref="C7:C8"/>
    <mergeCell ref="D7:D8"/>
    <mergeCell ref="A36:B36"/>
    <mergeCell ref="A22:D22"/>
    <mergeCell ref="A28:D28"/>
    <mergeCell ref="A35:B35"/>
    <mergeCell ref="C33:D33"/>
    <mergeCell ref="C34:D34"/>
  </mergeCells>
  <pageMargins left="0.70866141732283472" right="0.51181102362204722" top="0.74803149606299213" bottom="0.74803149606299213" header="0.31496062992125984" footer="0.31496062992125984"/>
  <pageSetup paperSize="9" scale="76" orientation="portrait" r:id="rId1"/>
  <rowBreaks count="1" manualBreakCount="1">
    <brk id="37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65"/>
  <sheetViews>
    <sheetView view="pageBreakPreview" zoomScale="70" zoomScaleNormal="60" zoomScaleSheetLayoutView="70" workbookViewId="0">
      <pane xSplit="4" ySplit="14" topLeftCell="E15" activePane="bottomRight" state="frozen"/>
      <selection pane="topRight" activeCell="E1" sqref="E1"/>
      <selection pane="bottomLeft" activeCell="A16" sqref="A16"/>
      <selection pane="bottomRight" activeCell="E1" sqref="E1:AN1048576"/>
    </sheetView>
  </sheetViews>
  <sheetFormatPr defaultRowHeight="15"/>
  <cols>
    <col min="2" max="2" width="50.7109375" customWidth="1"/>
    <col min="3" max="4" width="9.140625" hidden="1" customWidth="1"/>
    <col min="5" max="5" width="9.42578125" customWidth="1"/>
    <col min="6" max="6" width="10.85546875" hidden="1" customWidth="1"/>
    <col min="7" max="7" width="10.85546875" customWidth="1"/>
    <col min="8" max="8" width="9.42578125" customWidth="1"/>
    <col min="9" max="9" width="11.140625" customWidth="1"/>
    <col min="10" max="10" width="9" customWidth="1"/>
    <col min="11" max="11" width="6.140625" customWidth="1"/>
    <col min="12" max="12" width="7.42578125" customWidth="1"/>
    <col min="13" max="13" width="6.42578125" customWidth="1"/>
    <col min="14" max="15" width="9.5703125" customWidth="1"/>
    <col min="16" max="16" width="8.28515625" customWidth="1"/>
    <col min="17" max="17" width="7.7109375" customWidth="1"/>
    <col min="18" max="18" width="9.5703125" hidden="1" customWidth="1"/>
    <col min="19" max="19" width="12.7109375" hidden="1" customWidth="1"/>
    <col min="20" max="20" width="6.7109375" customWidth="1"/>
    <col min="21" max="21" width="8.42578125" customWidth="1"/>
    <col min="22" max="22" width="9.5703125" customWidth="1"/>
    <col min="23" max="23" width="9.7109375" customWidth="1"/>
    <col min="24" max="24" width="7.5703125" customWidth="1"/>
    <col min="25" max="26" width="8" customWidth="1"/>
    <col min="27" max="27" width="6.140625" customWidth="1"/>
    <col min="28" max="28" width="7.28515625" customWidth="1"/>
    <col min="29" max="29" width="8.5703125" customWidth="1"/>
    <col min="30" max="31" width="9.140625" hidden="1" customWidth="1"/>
    <col min="32" max="32" width="9.7109375" customWidth="1"/>
    <col min="33" max="33" width="8.28515625" customWidth="1"/>
    <col min="34" max="34" width="9.5703125" customWidth="1"/>
    <col min="35" max="37" width="9.42578125" customWidth="1"/>
    <col min="38" max="38" width="7.5703125" customWidth="1"/>
    <col min="39" max="39" width="7.42578125" customWidth="1"/>
    <col min="40" max="40" width="9.140625" customWidth="1"/>
    <col min="41" max="41" width="11" customWidth="1"/>
    <col min="42" max="42" width="9.42578125" customWidth="1"/>
    <col min="43" max="43" width="12.28515625" customWidth="1"/>
    <col min="44" max="44" width="9.5703125" customWidth="1"/>
  </cols>
  <sheetData>
    <row r="1" spans="1:44" ht="23.25" customHeight="1">
      <c r="AG1" s="182" t="s">
        <v>1</v>
      </c>
      <c r="AH1" s="182"/>
      <c r="AI1" s="182"/>
      <c r="AJ1" s="182"/>
      <c r="AK1" s="182"/>
      <c r="AL1" s="182"/>
      <c r="AM1" s="182"/>
      <c r="AN1" s="182"/>
      <c r="AO1" s="182"/>
    </row>
    <row r="2" spans="1:44" ht="21.75" customHeight="1">
      <c r="AG2" s="182" t="s">
        <v>2</v>
      </c>
      <c r="AH2" s="182"/>
      <c r="AI2" s="182"/>
      <c r="AJ2" s="182"/>
      <c r="AK2" s="182"/>
      <c r="AL2" s="182"/>
      <c r="AM2" s="182"/>
      <c r="AN2" s="182"/>
      <c r="AO2" s="182"/>
    </row>
    <row r="3" spans="1:44" ht="32.25" customHeight="1">
      <c r="AG3" s="182" t="s">
        <v>51</v>
      </c>
      <c r="AH3" s="182"/>
      <c r="AI3" s="182"/>
      <c r="AJ3" s="182"/>
      <c r="AK3" s="182"/>
      <c r="AL3" s="182"/>
      <c r="AM3" s="182"/>
      <c r="AN3" s="182"/>
      <c r="AO3" s="182"/>
    </row>
    <row r="4" spans="1:44" ht="32.25" customHeight="1">
      <c r="S4" t="s">
        <v>94</v>
      </c>
      <c r="AG4" s="182" t="s">
        <v>139</v>
      </c>
      <c r="AH4" s="182"/>
      <c r="AI4" s="182"/>
      <c r="AJ4" s="182"/>
      <c r="AK4" s="182"/>
      <c r="AL4" s="182"/>
      <c r="AM4" s="182"/>
      <c r="AN4" s="182"/>
      <c r="AO4" s="182"/>
    </row>
    <row r="5" spans="1:44" ht="15.75">
      <c r="T5" s="5"/>
      <c r="U5" s="2"/>
      <c r="V5" s="2"/>
      <c r="W5" s="2"/>
    </row>
    <row r="6" spans="1:44" ht="26.25">
      <c r="A6" s="205" t="s">
        <v>110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</row>
    <row r="7" spans="1:44" ht="26.25">
      <c r="A7" s="205" t="s">
        <v>112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</row>
    <row r="10" spans="1:44" ht="23.25">
      <c r="A10" s="199" t="s">
        <v>47</v>
      </c>
      <c r="B10" s="200"/>
      <c r="C10" s="200"/>
      <c r="D10" s="200"/>
      <c r="E10" s="200"/>
      <c r="F10" s="200"/>
      <c r="G10" s="200"/>
      <c r="H10" s="200"/>
      <c r="I10" s="200"/>
    </row>
    <row r="11" spans="1:44" ht="20.25">
      <c r="A11" s="190" t="s">
        <v>50</v>
      </c>
      <c r="B11" s="190" t="s">
        <v>56</v>
      </c>
      <c r="C11" s="90"/>
      <c r="D11" s="203" t="s">
        <v>67</v>
      </c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</row>
    <row r="12" spans="1:44" ht="34.5" customHeight="1">
      <c r="A12" s="190"/>
      <c r="B12" s="190"/>
      <c r="C12" s="202" t="s">
        <v>68</v>
      </c>
      <c r="D12" s="187" t="s">
        <v>69</v>
      </c>
      <c r="E12" s="187" t="s">
        <v>70</v>
      </c>
      <c r="F12" s="187" t="s">
        <v>71</v>
      </c>
      <c r="G12" s="188" t="s">
        <v>72</v>
      </c>
      <c r="H12" s="188" t="s">
        <v>73</v>
      </c>
      <c r="I12" s="188" t="s">
        <v>74</v>
      </c>
      <c r="J12" s="189" t="s">
        <v>120</v>
      </c>
      <c r="K12" s="189" t="s">
        <v>75</v>
      </c>
      <c r="L12" s="189"/>
      <c r="M12" s="189" t="s">
        <v>76</v>
      </c>
      <c r="N12" s="189"/>
      <c r="O12" s="189" t="s">
        <v>77</v>
      </c>
      <c r="P12" s="189" t="s">
        <v>78</v>
      </c>
      <c r="Q12" s="189"/>
      <c r="R12" s="189" t="s">
        <v>79</v>
      </c>
      <c r="S12" s="189"/>
      <c r="T12" s="189" t="s">
        <v>80</v>
      </c>
      <c r="U12" s="189"/>
      <c r="V12" s="189" t="s">
        <v>81</v>
      </c>
      <c r="W12" s="189"/>
      <c r="X12" s="40" t="s">
        <v>82</v>
      </c>
      <c r="Y12" s="189" t="s">
        <v>83</v>
      </c>
      <c r="Z12" s="189"/>
      <c r="AA12" s="189" t="s">
        <v>84</v>
      </c>
      <c r="AB12" s="189"/>
      <c r="AC12" s="27" t="s">
        <v>85</v>
      </c>
      <c r="AD12" s="189" t="s">
        <v>86</v>
      </c>
      <c r="AE12" s="189"/>
      <c r="AF12" s="189" t="s">
        <v>128</v>
      </c>
      <c r="AG12" s="189"/>
      <c r="AH12" s="189" t="s">
        <v>121</v>
      </c>
      <c r="AI12" s="189" t="s">
        <v>118</v>
      </c>
      <c r="AJ12" s="189" t="s">
        <v>88</v>
      </c>
      <c r="AK12" s="194" t="s">
        <v>137</v>
      </c>
      <c r="AL12" s="189" t="s">
        <v>89</v>
      </c>
      <c r="AM12" s="189" t="s">
        <v>90</v>
      </c>
      <c r="AN12" s="189"/>
      <c r="AO12" s="183" t="s">
        <v>91</v>
      </c>
      <c r="AP12" s="204" t="s">
        <v>126</v>
      </c>
      <c r="AQ12" s="204" t="s">
        <v>117</v>
      </c>
    </row>
    <row r="13" spans="1:44" ht="18" customHeight="1">
      <c r="A13" s="190"/>
      <c r="B13" s="190"/>
      <c r="C13" s="202"/>
      <c r="D13" s="187"/>
      <c r="E13" s="187"/>
      <c r="F13" s="187"/>
      <c r="G13" s="188"/>
      <c r="H13" s="188"/>
      <c r="I13" s="188"/>
      <c r="J13" s="189"/>
      <c r="K13" s="197">
        <v>0.5</v>
      </c>
      <c r="L13" s="197"/>
      <c r="M13" s="197">
        <v>0.5</v>
      </c>
      <c r="N13" s="197"/>
      <c r="O13" s="189"/>
      <c r="P13" s="191">
        <v>0.1333</v>
      </c>
      <c r="Q13" s="191"/>
      <c r="R13" s="191">
        <v>5.2699999999999997E-2</v>
      </c>
      <c r="S13" s="191"/>
      <c r="T13" s="197">
        <v>0.4</v>
      </c>
      <c r="U13" s="197"/>
      <c r="V13" s="191">
        <v>0.14560000000000001</v>
      </c>
      <c r="W13" s="191"/>
      <c r="X13" s="28"/>
      <c r="Y13" s="196">
        <v>0.34</v>
      </c>
      <c r="Z13" s="196"/>
      <c r="AA13" s="191">
        <v>3.7000000000000002E-3</v>
      </c>
      <c r="AB13" s="191"/>
      <c r="AC13" s="29"/>
      <c r="AD13" s="191"/>
      <c r="AE13" s="191"/>
      <c r="AF13" s="191">
        <v>1.0192000000000001</v>
      </c>
      <c r="AG13" s="191"/>
      <c r="AH13" s="189"/>
      <c r="AI13" s="189"/>
      <c r="AJ13" s="189"/>
      <c r="AK13" s="195"/>
      <c r="AL13" s="189"/>
      <c r="AM13" s="92" t="s">
        <v>92</v>
      </c>
      <c r="AN13" s="92" t="s">
        <v>93</v>
      </c>
      <c r="AO13" s="183"/>
      <c r="AP13" s="204"/>
      <c r="AQ13" s="204"/>
    </row>
    <row r="14" spans="1:44">
      <c r="A14" s="41">
        <v>1</v>
      </c>
      <c r="B14" s="41">
        <v>2</v>
      </c>
      <c r="C14" s="42"/>
      <c r="D14" s="43">
        <v>3</v>
      </c>
      <c r="E14" s="43">
        <v>3</v>
      </c>
      <c r="F14" s="43">
        <v>5</v>
      </c>
      <c r="G14" s="44">
        <v>4</v>
      </c>
      <c r="H14" s="44">
        <v>5</v>
      </c>
      <c r="I14" s="44">
        <v>6</v>
      </c>
      <c r="J14" s="45">
        <v>7</v>
      </c>
      <c r="K14" s="45">
        <v>8</v>
      </c>
      <c r="L14" s="45">
        <v>9</v>
      </c>
      <c r="M14" s="45">
        <v>10</v>
      </c>
      <c r="N14" s="45">
        <v>11</v>
      </c>
      <c r="O14" s="45">
        <v>12</v>
      </c>
      <c r="P14" s="45">
        <v>13</v>
      </c>
      <c r="Q14" s="45">
        <v>14</v>
      </c>
      <c r="R14" s="45">
        <v>15</v>
      </c>
      <c r="S14" s="45">
        <v>16</v>
      </c>
      <c r="T14" s="45">
        <v>15</v>
      </c>
      <c r="U14" s="45">
        <v>16</v>
      </c>
      <c r="V14" s="45">
        <v>17</v>
      </c>
      <c r="W14" s="45">
        <v>18</v>
      </c>
      <c r="X14" s="46">
        <v>19</v>
      </c>
      <c r="Y14" s="45">
        <v>20</v>
      </c>
      <c r="Z14" s="45">
        <v>21</v>
      </c>
      <c r="AA14" s="45">
        <v>22</v>
      </c>
      <c r="AB14" s="45">
        <v>23</v>
      </c>
      <c r="AC14" s="47">
        <v>24</v>
      </c>
      <c r="AD14" s="45"/>
      <c r="AE14" s="45"/>
      <c r="AF14" s="45">
        <v>25</v>
      </c>
      <c r="AG14" s="45">
        <v>26</v>
      </c>
      <c r="AH14" s="45">
        <v>27</v>
      </c>
      <c r="AI14" s="45">
        <v>28</v>
      </c>
      <c r="AJ14" s="45">
        <v>29</v>
      </c>
      <c r="AK14" s="45">
        <v>30</v>
      </c>
      <c r="AL14" s="45">
        <v>31</v>
      </c>
      <c r="AM14" s="45">
        <v>32</v>
      </c>
      <c r="AN14" s="45">
        <v>33</v>
      </c>
      <c r="AO14" s="48">
        <v>34</v>
      </c>
      <c r="AP14" s="204"/>
      <c r="AQ14" s="204"/>
    </row>
    <row r="15" spans="1:44" ht="19.5">
      <c r="A15" s="184" t="s">
        <v>5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6"/>
      <c r="AP15" s="88"/>
      <c r="AQ15" s="88"/>
    </row>
    <row r="16" spans="1:44" ht="18.75">
      <c r="A16" s="19">
        <v>1</v>
      </c>
      <c r="B16" s="20" t="s">
        <v>6</v>
      </c>
      <c r="C16" s="30"/>
      <c r="D16" s="32">
        <v>30</v>
      </c>
      <c r="E16" s="31">
        <f>D16*0.0167</f>
        <v>0.501</v>
      </c>
      <c r="F16" s="31"/>
      <c r="G16" s="31">
        <v>4</v>
      </c>
      <c r="H16" s="33">
        <v>1.57</v>
      </c>
      <c r="I16" s="33">
        <v>223.1</v>
      </c>
      <c r="J16" s="78">
        <f>I16/167.25</f>
        <v>1.333931240657698</v>
      </c>
      <c r="K16" s="33">
        <v>50</v>
      </c>
      <c r="L16" s="78">
        <f>J16*K16%</f>
        <v>0.66696562032884898</v>
      </c>
      <c r="M16" s="33">
        <v>50</v>
      </c>
      <c r="N16" s="78">
        <f>J16*M16/100</f>
        <v>0.66696562032884898</v>
      </c>
      <c r="O16" s="78">
        <f>N16+L16+J16</f>
        <v>2.6678624813153959</v>
      </c>
      <c r="P16" s="33">
        <v>13.33</v>
      </c>
      <c r="Q16" s="78">
        <f>O16*P16/100</f>
        <v>0.35562606875934227</v>
      </c>
      <c r="R16" s="33"/>
      <c r="S16" s="33"/>
      <c r="T16" s="33">
        <v>40</v>
      </c>
      <c r="U16" s="78">
        <f>O16*T16/100</f>
        <v>1.0671449925261585</v>
      </c>
      <c r="V16" s="33">
        <v>14.56</v>
      </c>
      <c r="W16" s="33">
        <f>O16*V16/100</f>
        <v>0.3884407772795217</v>
      </c>
      <c r="X16" s="78">
        <f>O16+Q16+S16+U16+W16</f>
        <v>4.4790743198804179</v>
      </c>
      <c r="Y16" s="33">
        <v>34</v>
      </c>
      <c r="Z16" s="78">
        <f>X16*Y16/100</f>
        <v>1.5228852687593422</v>
      </c>
      <c r="AA16" s="33">
        <v>0.37</v>
      </c>
      <c r="AB16" s="113">
        <f>X16*AA16/100</f>
        <v>1.6572574983557548E-2</v>
      </c>
      <c r="AC16" s="78">
        <f>AB16+Z16+X16</f>
        <v>6.018532163623318</v>
      </c>
      <c r="AD16" s="33"/>
      <c r="AE16" s="33">
        <f>AC16*AD16/100</f>
        <v>0</v>
      </c>
      <c r="AF16" s="33">
        <v>101.92</v>
      </c>
      <c r="AG16" s="78">
        <f>X16*AF16/100</f>
        <v>4.5650725468221216</v>
      </c>
      <c r="AH16" s="78">
        <v>2.4300000000000002</v>
      </c>
      <c r="AI16" s="78">
        <v>0.14000000000000001</v>
      </c>
      <c r="AJ16" s="78">
        <v>0.18</v>
      </c>
      <c r="AK16" s="78">
        <v>0.25</v>
      </c>
      <c r="AL16" s="36">
        <f>AJ16+AI16+AH16+AG16+AC16+AK16</f>
        <v>13.583604710445439</v>
      </c>
      <c r="AM16" s="31">
        <v>50</v>
      </c>
      <c r="AN16" s="36">
        <f t="shared" ref="AN16:AN21" si="0">AL16*AM16/100</f>
        <v>6.7918023552227194</v>
      </c>
      <c r="AO16" s="36">
        <f t="shared" ref="AO16:AO21" si="1">(AL16*E16)+(AN16*E16)</f>
        <v>10.208078939899748</v>
      </c>
      <c r="AP16" s="88">
        <v>9.25</v>
      </c>
      <c r="AQ16" s="89">
        <f>AO16/AP16*100</f>
        <v>110.35761016107834</v>
      </c>
      <c r="AR16" s="87">
        <f>AO16-AP16</f>
        <v>0.95807893989974779</v>
      </c>
    </row>
    <row r="17" spans="1:44" ht="18.75">
      <c r="A17" s="19">
        <v>2</v>
      </c>
      <c r="B17" s="20" t="s">
        <v>7</v>
      </c>
      <c r="C17" s="30"/>
      <c r="D17" s="32">
        <v>40</v>
      </c>
      <c r="E17" s="31">
        <f t="shared" ref="E17:E39" si="2">D17*0.0167</f>
        <v>0.66799999999999993</v>
      </c>
      <c r="F17" s="31"/>
      <c r="G17" s="31">
        <v>4</v>
      </c>
      <c r="H17" s="31">
        <v>1.57</v>
      </c>
      <c r="I17" s="33">
        <v>223.1</v>
      </c>
      <c r="J17" s="78">
        <f t="shared" ref="J17:J21" si="3">I17/167.25</f>
        <v>1.333931240657698</v>
      </c>
      <c r="K17" s="33">
        <v>50</v>
      </c>
      <c r="L17" s="78">
        <f t="shared" ref="L17:L21" si="4">J17*K17%</f>
        <v>0.66696562032884898</v>
      </c>
      <c r="M17" s="33">
        <v>50</v>
      </c>
      <c r="N17" s="78">
        <f t="shared" ref="N17:N21" si="5">J17*M17/100</f>
        <v>0.66696562032884898</v>
      </c>
      <c r="O17" s="78">
        <f t="shared" ref="O17:O21" si="6">N17+L17+J17</f>
        <v>2.6678624813153959</v>
      </c>
      <c r="P17" s="33">
        <v>13.33</v>
      </c>
      <c r="Q17" s="78">
        <f t="shared" ref="Q17:Q21" si="7">O17*P17/100</f>
        <v>0.35562606875934227</v>
      </c>
      <c r="R17" s="33"/>
      <c r="S17" s="33"/>
      <c r="T17" s="33">
        <v>40</v>
      </c>
      <c r="U17" s="78">
        <f t="shared" ref="U17:U21" si="8">O17*T17/100</f>
        <v>1.0671449925261585</v>
      </c>
      <c r="V17" s="33">
        <v>14.56</v>
      </c>
      <c r="W17" s="33">
        <f t="shared" ref="W17:W21" si="9">O17*V17/100</f>
        <v>0.3884407772795217</v>
      </c>
      <c r="X17" s="78">
        <f t="shared" ref="X17:X21" si="10">O17+Q17+S17+U17+W17</f>
        <v>4.4790743198804179</v>
      </c>
      <c r="Y17" s="33">
        <v>34</v>
      </c>
      <c r="Z17" s="78">
        <f t="shared" ref="Z17:Z21" si="11">X17*Y17/100</f>
        <v>1.5228852687593422</v>
      </c>
      <c r="AA17" s="33">
        <v>0.37</v>
      </c>
      <c r="AB17" s="113">
        <f t="shared" ref="AB17:AB21" si="12">X17*AA17/100</f>
        <v>1.6572574983557548E-2</v>
      </c>
      <c r="AC17" s="78">
        <f t="shared" ref="AC17:AC21" si="13">AB17+Z17+X17</f>
        <v>6.018532163623318</v>
      </c>
      <c r="AD17" s="33"/>
      <c r="AE17" s="33">
        <f t="shared" ref="AE17:AE21" si="14">AC17*AD17/100</f>
        <v>0</v>
      </c>
      <c r="AF17" s="33">
        <v>101.92</v>
      </c>
      <c r="AG17" s="78">
        <f t="shared" ref="AG17:AG21" si="15">X17*AF17/100</f>
        <v>4.5650725468221216</v>
      </c>
      <c r="AH17" s="78">
        <v>2.4300000000000002</v>
      </c>
      <c r="AI17" s="78">
        <v>0.14000000000000001</v>
      </c>
      <c r="AJ17" s="78">
        <v>0.18</v>
      </c>
      <c r="AK17" s="78">
        <v>0.25</v>
      </c>
      <c r="AL17" s="36">
        <f>AJ17+AI17+AH17+AG17+AC17+AK17</f>
        <v>13.583604710445439</v>
      </c>
      <c r="AM17" s="31">
        <v>50</v>
      </c>
      <c r="AN17" s="36">
        <f t="shared" si="0"/>
        <v>6.7918023552227194</v>
      </c>
      <c r="AO17" s="36">
        <f t="shared" si="1"/>
        <v>13.610771919866327</v>
      </c>
      <c r="AP17" s="88">
        <v>12.33</v>
      </c>
      <c r="AQ17" s="89">
        <f t="shared" ref="AQ17:AQ55" si="16">AO17/AP17*100</f>
        <v>110.38744460556632</v>
      </c>
      <c r="AR17" s="87">
        <f t="shared" ref="AR17:AR53" si="17">AO17-AP17</f>
        <v>1.2807719198663268</v>
      </c>
    </row>
    <row r="18" spans="1:44" ht="37.5">
      <c r="A18" s="19">
        <v>3</v>
      </c>
      <c r="B18" s="20" t="s">
        <v>48</v>
      </c>
      <c r="C18" s="30">
        <v>4</v>
      </c>
      <c r="D18" s="31">
        <v>15</v>
      </c>
      <c r="E18" s="31">
        <f t="shared" si="2"/>
        <v>0.2505</v>
      </c>
      <c r="F18" s="31"/>
      <c r="G18" s="31">
        <v>4</v>
      </c>
      <c r="H18" s="31">
        <v>1.57</v>
      </c>
      <c r="I18" s="33">
        <v>223.1</v>
      </c>
      <c r="J18" s="78">
        <f t="shared" si="3"/>
        <v>1.333931240657698</v>
      </c>
      <c r="K18" s="33">
        <v>50</v>
      </c>
      <c r="L18" s="78">
        <f t="shared" si="4"/>
        <v>0.66696562032884898</v>
      </c>
      <c r="M18" s="33">
        <v>50</v>
      </c>
      <c r="N18" s="78">
        <f t="shared" si="5"/>
        <v>0.66696562032884898</v>
      </c>
      <c r="O18" s="78">
        <f t="shared" si="6"/>
        <v>2.6678624813153959</v>
      </c>
      <c r="P18" s="33">
        <v>13.33</v>
      </c>
      <c r="Q18" s="78">
        <f t="shared" si="7"/>
        <v>0.35562606875934227</v>
      </c>
      <c r="R18" s="33"/>
      <c r="S18" s="33"/>
      <c r="T18" s="33">
        <v>40</v>
      </c>
      <c r="U18" s="78">
        <f t="shared" si="8"/>
        <v>1.0671449925261585</v>
      </c>
      <c r="V18" s="33">
        <v>14.56</v>
      </c>
      <c r="W18" s="33">
        <f t="shared" si="9"/>
        <v>0.3884407772795217</v>
      </c>
      <c r="X18" s="78">
        <f t="shared" si="10"/>
        <v>4.4790743198804179</v>
      </c>
      <c r="Y18" s="33">
        <v>34</v>
      </c>
      <c r="Z18" s="78">
        <f t="shared" si="11"/>
        <v>1.5228852687593422</v>
      </c>
      <c r="AA18" s="33">
        <v>0.37</v>
      </c>
      <c r="AB18" s="113">
        <f t="shared" si="12"/>
        <v>1.6572574983557548E-2</v>
      </c>
      <c r="AC18" s="78">
        <f t="shared" si="13"/>
        <v>6.018532163623318</v>
      </c>
      <c r="AD18" s="33"/>
      <c r="AE18" s="33">
        <f t="shared" si="14"/>
        <v>0</v>
      </c>
      <c r="AF18" s="33">
        <v>101.92</v>
      </c>
      <c r="AG18" s="78">
        <f t="shared" si="15"/>
        <v>4.5650725468221216</v>
      </c>
      <c r="AH18" s="78">
        <v>2.4300000000000002</v>
      </c>
      <c r="AI18" s="78">
        <v>0.14000000000000001</v>
      </c>
      <c r="AJ18" s="78">
        <v>0.18</v>
      </c>
      <c r="AK18" s="78">
        <v>0.25</v>
      </c>
      <c r="AL18" s="36">
        <f t="shared" ref="AL18:AL21" si="18">AJ18+AI18+AH18+AG18+AC18+AK18</f>
        <v>13.583604710445439</v>
      </c>
      <c r="AM18" s="31">
        <v>55</v>
      </c>
      <c r="AN18" s="36">
        <f t="shared" si="0"/>
        <v>7.4709825907449909</v>
      </c>
      <c r="AO18" s="36">
        <f t="shared" si="1"/>
        <v>5.2741741189482028</v>
      </c>
      <c r="AP18" s="88">
        <v>4.78</v>
      </c>
      <c r="AQ18" s="89">
        <f t="shared" si="16"/>
        <v>110.33837068929293</v>
      </c>
      <c r="AR18" s="87">
        <f t="shared" si="17"/>
        <v>0.49417411894820251</v>
      </c>
    </row>
    <row r="19" spans="1:44" ht="18.75">
      <c r="A19" s="19">
        <v>4</v>
      </c>
      <c r="B19" s="20" t="s">
        <v>8</v>
      </c>
      <c r="C19" s="30"/>
      <c r="D19" s="32">
        <v>15</v>
      </c>
      <c r="E19" s="31">
        <f t="shared" si="2"/>
        <v>0.2505</v>
      </c>
      <c r="F19" s="31"/>
      <c r="G19" s="31">
        <v>4</v>
      </c>
      <c r="H19" s="31">
        <v>1.57</v>
      </c>
      <c r="I19" s="33">
        <v>223.1</v>
      </c>
      <c r="J19" s="78">
        <f t="shared" si="3"/>
        <v>1.333931240657698</v>
      </c>
      <c r="K19" s="33">
        <v>50</v>
      </c>
      <c r="L19" s="78">
        <f t="shared" si="4"/>
        <v>0.66696562032884898</v>
      </c>
      <c r="M19" s="33">
        <v>50</v>
      </c>
      <c r="N19" s="78">
        <f t="shared" si="5"/>
        <v>0.66696562032884898</v>
      </c>
      <c r="O19" s="78">
        <f t="shared" si="6"/>
        <v>2.6678624813153959</v>
      </c>
      <c r="P19" s="33">
        <v>13.33</v>
      </c>
      <c r="Q19" s="78">
        <f t="shared" si="7"/>
        <v>0.35562606875934227</v>
      </c>
      <c r="R19" s="33"/>
      <c r="S19" s="33"/>
      <c r="T19" s="33">
        <v>40</v>
      </c>
      <c r="U19" s="78">
        <f t="shared" si="8"/>
        <v>1.0671449925261585</v>
      </c>
      <c r="V19" s="33">
        <v>14.56</v>
      </c>
      <c r="W19" s="33">
        <f t="shared" si="9"/>
        <v>0.3884407772795217</v>
      </c>
      <c r="X19" s="78">
        <f t="shared" si="10"/>
        <v>4.4790743198804179</v>
      </c>
      <c r="Y19" s="33">
        <v>34</v>
      </c>
      <c r="Z19" s="78">
        <f t="shared" si="11"/>
        <v>1.5228852687593422</v>
      </c>
      <c r="AA19" s="33">
        <v>0.37</v>
      </c>
      <c r="AB19" s="113">
        <f t="shared" si="12"/>
        <v>1.6572574983557548E-2</v>
      </c>
      <c r="AC19" s="78">
        <f t="shared" si="13"/>
        <v>6.018532163623318</v>
      </c>
      <c r="AD19" s="33"/>
      <c r="AE19" s="33">
        <f t="shared" si="14"/>
        <v>0</v>
      </c>
      <c r="AF19" s="33">
        <v>101.92</v>
      </c>
      <c r="AG19" s="78">
        <f t="shared" si="15"/>
        <v>4.5650725468221216</v>
      </c>
      <c r="AH19" s="78">
        <v>2.4300000000000002</v>
      </c>
      <c r="AI19" s="78">
        <v>0.14000000000000001</v>
      </c>
      <c r="AJ19" s="78">
        <v>0.18</v>
      </c>
      <c r="AK19" s="78">
        <v>0.25</v>
      </c>
      <c r="AL19" s="36">
        <f t="shared" si="18"/>
        <v>13.583604710445439</v>
      </c>
      <c r="AM19" s="31">
        <v>60</v>
      </c>
      <c r="AN19" s="36">
        <f t="shared" si="0"/>
        <v>8.1501628262672643</v>
      </c>
      <c r="AO19" s="36">
        <f t="shared" si="1"/>
        <v>5.4443087679465325</v>
      </c>
      <c r="AP19" s="88">
        <v>4.93</v>
      </c>
      <c r="AQ19" s="89">
        <f t="shared" si="16"/>
        <v>110.43222653035562</v>
      </c>
      <c r="AR19" s="87">
        <f t="shared" si="17"/>
        <v>0.5143087679465328</v>
      </c>
    </row>
    <row r="20" spans="1:44" ht="18.75">
      <c r="A20" s="19">
        <v>5</v>
      </c>
      <c r="B20" s="20" t="s">
        <v>9</v>
      </c>
      <c r="C20" s="30">
        <v>4</v>
      </c>
      <c r="D20" s="31">
        <v>20</v>
      </c>
      <c r="E20" s="31">
        <f t="shared" si="2"/>
        <v>0.33399999999999996</v>
      </c>
      <c r="F20" s="31"/>
      <c r="G20" s="31">
        <v>4</v>
      </c>
      <c r="H20" s="31">
        <v>1.57</v>
      </c>
      <c r="I20" s="33">
        <v>223.1</v>
      </c>
      <c r="J20" s="78">
        <f t="shared" si="3"/>
        <v>1.333931240657698</v>
      </c>
      <c r="K20" s="33">
        <v>50</v>
      </c>
      <c r="L20" s="78">
        <f t="shared" si="4"/>
        <v>0.66696562032884898</v>
      </c>
      <c r="M20" s="33">
        <v>50</v>
      </c>
      <c r="N20" s="78">
        <f t="shared" si="5"/>
        <v>0.66696562032884898</v>
      </c>
      <c r="O20" s="78">
        <f t="shared" si="6"/>
        <v>2.6678624813153959</v>
      </c>
      <c r="P20" s="33">
        <v>13.33</v>
      </c>
      <c r="Q20" s="78">
        <f t="shared" si="7"/>
        <v>0.35562606875934227</v>
      </c>
      <c r="R20" s="33"/>
      <c r="S20" s="33"/>
      <c r="T20" s="33">
        <v>40</v>
      </c>
      <c r="U20" s="78">
        <f t="shared" si="8"/>
        <v>1.0671449925261585</v>
      </c>
      <c r="V20" s="33">
        <v>14.56</v>
      </c>
      <c r="W20" s="33">
        <f t="shared" si="9"/>
        <v>0.3884407772795217</v>
      </c>
      <c r="X20" s="78">
        <f t="shared" si="10"/>
        <v>4.4790743198804179</v>
      </c>
      <c r="Y20" s="33">
        <v>34</v>
      </c>
      <c r="Z20" s="78">
        <f t="shared" si="11"/>
        <v>1.5228852687593422</v>
      </c>
      <c r="AA20" s="33">
        <v>0.37</v>
      </c>
      <c r="AB20" s="113">
        <f t="shared" si="12"/>
        <v>1.6572574983557548E-2</v>
      </c>
      <c r="AC20" s="78">
        <f t="shared" si="13"/>
        <v>6.018532163623318</v>
      </c>
      <c r="AD20" s="33"/>
      <c r="AE20" s="33">
        <f t="shared" si="14"/>
        <v>0</v>
      </c>
      <c r="AF20" s="33">
        <v>101.92</v>
      </c>
      <c r="AG20" s="78">
        <f t="shared" si="15"/>
        <v>4.5650725468221216</v>
      </c>
      <c r="AH20" s="78">
        <v>2.4300000000000002</v>
      </c>
      <c r="AI20" s="78">
        <v>0.14000000000000001</v>
      </c>
      <c r="AJ20" s="78">
        <v>0.18</v>
      </c>
      <c r="AK20" s="78">
        <v>0.25</v>
      </c>
      <c r="AL20" s="36">
        <f t="shared" si="18"/>
        <v>13.583604710445439</v>
      </c>
      <c r="AM20" s="31">
        <v>50</v>
      </c>
      <c r="AN20" s="36">
        <f t="shared" si="0"/>
        <v>6.7918023552227194</v>
      </c>
      <c r="AO20" s="36">
        <f t="shared" si="1"/>
        <v>6.8053859599331634</v>
      </c>
      <c r="AP20" s="88">
        <v>6.17</v>
      </c>
      <c r="AQ20" s="89">
        <f t="shared" si="16"/>
        <v>110.29798962614528</v>
      </c>
      <c r="AR20" s="87">
        <f t="shared" si="17"/>
        <v>0.63538595993316349</v>
      </c>
    </row>
    <row r="21" spans="1:44" ht="37.5">
      <c r="A21" s="19">
        <v>6</v>
      </c>
      <c r="B21" s="21" t="s">
        <v>10</v>
      </c>
      <c r="C21" s="30"/>
      <c r="D21" s="31">
        <v>10</v>
      </c>
      <c r="E21" s="31">
        <f t="shared" si="2"/>
        <v>0.16699999999999998</v>
      </c>
      <c r="F21" s="31"/>
      <c r="G21" s="31">
        <v>4</v>
      </c>
      <c r="H21" s="31">
        <v>1.57</v>
      </c>
      <c r="I21" s="33">
        <v>223.1</v>
      </c>
      <c r="J21" s="78">
        <f t="shared" si="3"/>
        <v>1.333931240657698</v>
      </c>
      <c r="K21" s="33">
        <v>50</v>
      </c>
      <c r="L21" s="78">
        <f t="shared" si="4"/>
        <v>0.66696562032884898</v>
      </c>
      <c r="M21" s="33">
        <v>50</v>
      </c>
      <c r="N21" s="78">
        <f t="shared" si="5"/>
        <v>0.66696562032884898</v>
      </c>
      <c r="O21" s="78">
        <f t="shared" si="6"/>
        <v>2.6678624813153959</v>
      </c>
      <c r="P21" s="33">
        <v>13.33</v>
      </c>
      <c r="Q21" s="78">
        <f t="shared" si="7"/>
        <v>0.35562606875934227</v>
      </c>
      <c r="R21" s="33"/>
      <c r="S21" s="33"/>
      <c r="T21" s="33">
        <v>40</v>
      </c>
      <c r="U21" s="78">
        <f t="shared" si="8"/>
        <v>1.0671449925261585</v>
      </c>
      <c r="V21" s="33">
        <v>14.56</v>
      </c>
      <c r="W21" s="33">
        <f t="shared" si="9"/>
        <v>0.3884407772795217</v>
      </c>
      <c r="X21" s="78">
        <f t="shared" si="10"/>
        <v>4.4790743198804179</v>
      </c>
      <c r="Y21" s="33">
        <v>34</v>
      </c>
      <c r="Z21" s="78">
        <f t="shared" si="11"/>
        <v>1.5228852687593422</v>
      </c>
      <c r="AA21" s="33">
        <v>0.37</v>
      </c>
      <c r="AB21" s="113">
        <f t="shared" si="12"/>
        <v>1.6572574983557548E-2</v>
      </c>
      <c r="AC21" s="78">
        <f t="shared" si="13"/>
        <v>6.018532163623318</v>
      </c>
      <c r="AD21" s="33"/>
      <c r="AE21" s="33">
        <f t="shared" si="14"/>
        <v>0</v>
      </c>
      <c r="AF21" s="33">
        <v>101.92</v>
      </c>
      <c r="AG21" s="78">
        <f t="shared" si="15"/>
        <v>4.5650725468221216</v>
      </c>
      <c r="AH21" s="78">
        <v>2.4300000000000002</v>
      </c>
      <c r="AI21" s="78">
        <v>0.14000000000000001</v>
      </c>
      <c r="AJ21" s="78">
        <v>0.18</v>
      </c>
      <c r="AK21" s="78">
        <v>0.25</v>
      </c>
      <c r="AL21" s="36">
        <f t="shared" si="18"/>
        <v>13.583604710445439</v>
      </c>
      <c r="AM21" s="31">
        <v>70</v>
      </c>
      <c r="AN21" s="36">
        <f t="shared" si="0"/>
        <v>9.5085232973118075</v>
      </c>
      <c r="AO21" s="36">
        <f t="shared" si="1"/>
        <v>3.8563853772954593</v>
      </c>
      <c r="AP21" s="88">
        <v>3.49</v>
      </c>
      <c r="AQ21" s="89">
        <f t="shared" si="16"/>
        <v>110.49814834657477</v>
      </c>
      <c r="AR21" s="87">
        <f t="shared" si="17"/>
        <v>0.36638537729545906</v>
      </c>
    </row>
    <row r="22" spans="1:44" ht="19.5">
      <c r="A22" s="184" t="s">
        <v>14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6"/>
      <c r="AP22" s="88"/>
      <c r="AQ22" s="89" t="e">
        <f t="shared" si="16"/>
        <v>#DIV/0!</v>
      </c>
      <c r="AR22" s="87">
        <f t="shared" si="17"/>
        <v>0</v>
      </c>
    </row>
    <row r="23" spans="1:44" ht="18.75">
      <c r="A23" s="19">
        <v>7</v>
      </c>
      <c r="B23" s="20" t="s">
        <v>38</v>
      </c>
      <c r="C23" s="30">
        <v>4</v>
      </c>
      <c r="D23" s="31">
        <v>18</v>
      </c>
      <c r="E23" s="31">
        <f t="shared" si="2"/>
        <v>0.30059999999999998</v>
      </c>
      <c r="F23" s="31"/>
      <c r="G23" s="31">
        <v>4</v>
      </c>
      <c r="H23" s="31">
        <v>1.57</v>
      </c>
      <c r="I23" s="33">
        <v>223.1</v>
      </c>
      <c r="J23" s="78">
        <f t="shared" ref="J23:J27" si="19">I23/167.25</f>
        <v>1.333931240657698</v>
      </c>
      <c r="K23" s="33">
        <v>50</v>
      </c>
      <c r="L23" s="78">
        <f t="shared" ref="L23:L27" si="20">J23*K23%</f>
        <v>0.66696562032884898</v>
      </c>
      <c r="M23" s="33">
        <v>50</v>
      </c>
      <c r="N23" s="78">
        <f t="shared" ref="N23:N27" si="21">J23*M23/100</f>
        <v>0.66696562032884898</v>
      </c>
      <c r="O23" s="78">
        <f t="shared" ref="O23:O27" si="22">N23+L23+J23</f>
        <v>2.6678624813153959</v>
      </c>
      <c r="P23" s="33">
        <v>13.33</v>
      </c>
      <c r="Q23" s="78">
        <f t="shared" ref="Q23:Q27" si="23">O23*P23/100</f>
        <v>0.35562606875934227</v>
      </c>
      <c r="R23" s="33"/>
      <c r="S23" s="33"/>
      <c r="T23" s="33">
        <v>40</v>
      </c>
      <c r="U23" s="78">
        <f t="shared" ref="U23:U27" si="24">O23*T23/100</f>
        <v>1.0671449925261585</v>
      </c>
      <c r="V23" s="33">
        <v>14.56</v>
      </c>
      <c r="W23" s="33">
        <f t="shared" ref="W23:W27" si="25">O23*V23/100</f>
        <v>0.3884407772795217</v>
      </c>
      <c r="X23" s="78">
        <f t="shared" ref="X23:X27" si="26">O23+Q23+S23+U23+W23</f>
        <v>4.4790743198804179</v>
      </c>
      <c r="Y23" s="33">
        <v>34</v>
      </c>
      <c r="Z23" s="78">
        <f t="shared" ref="Z23:Z27" si="27">X23*Y23/100</f>
        <v>1.5228852687593422</v>
      </c>
      <c r="AA23" s="33">
        <v>0.37</v>
      </c>
      <c r="AB23" s="113">
        <f>X23*AA23/100</f>
        <v>1.6572574983557548E-2</v>
      </c>
      <c r="AC23" s="78">
        <f t="shared" ref="AC23:AC27" si="28">AB23+Z23+X23</f>
        <v>6.018532163623318</v>
      </c>
      <c r="AD23" s="33"/>
      <c r="AE23" s="33">
        <f t="shared" ref="AE23:AE27" si="29">AC23*AD23/100</f>
        <v>0</v>
      </c>
      <c r="AF23" s="33">
        <v>101.92</v>
      </c>
      <c r="AG23" s="78">
        <f t="shared" ref="AG23:AG27" si="30">X23*AF23/100</f>
        <v>4.5650725468221216</v>
      </c>
      <c r="AH23" s="33">
        <v>2.4300000000000002</v>
      </c>
      <c r="AI23" s="33">
        <v>0.14000000000000001</v>
      </c>
      <c r="AJ23" s="33">
        <v>0.18</v>
      </c>
      <c r="AK23" s="33">
        <v>0.25</v>
      </c>
      <c r="AL23" s="36">
        <f>AJ23+AI23+AH23+AG23+AC23+AK23</f>
        <v>13.583604710445439</v>
      </c>
      <c r="AM23" s="31">
        <v>45</v>
      </c>
      <c r="AN23" s="36">
        <f>AL23*AM23/100</f>
        <v>6.1126221197004478</v>
      </c>
      <c r="AO23" s="36">
        <f>(AL23*E23)+(AN23*E23)</f>
        <v>5.9206857851418535</v>
      </c>
      <c r="AP23" s="88">
        <v>5.36</v>
      </c>
      <c r="AQ23" s="89">
        <f t="shared" si="16"/>
        <v>110.46055569294502</v>
      </c>
      <c r="AR23" s="87">
        <f t="shared" si="17"/>
        <v>0.56068578514185319</v>
      </c>
    </row>
    <row r="24" spans="1:44" ht="37.5">
      <c r="A24" s="19">
        <v>8</v>
      </c>
      <c r="B24" s="20" t="s">
        <v>54</v>
      </c>
      <c r="C24" s="30">
        <v>4</v>
      </c>
      <c r="D24" s="31">
        <v>20</v>
      </c>
      <c r="E24" s="31">
        <f t="shared" si="2"/>
        <v>0.33399999999999996</v>
      </c>
      <c r="F24" s="31"/>
      <c r="G24" s="31">
        <v>4</v>
      </c>
      <c r="H24" s="31">
        <v>1.57</v>
      </c>
      <c r="I24" s="33">
        <v>223.1</v>
      </c>
      <c r="J24" s="78">
        <f t="shared" si="19"/>
        <v>1.333931240657698</v>
      </c>
      <c r="K24" s="33">
        <v>50</v>
      </c>
      <c r="L24" s="78">
        <f t="shared" si="20"/>
        <v>0.66696562032884898</v>
      </c>
      <c r="M24" s="33">
        <v>50</v>
      </c>
      <c r="N24" s="78">
        <f t="shared" si="21"/>
        <v>0.66696562032884898</v>
      </c>
      <c r="O24" s="78">
        <f t="shared" si="22"/>
        <v>2.6678624813153959</v>
      </c>
      <c r="P24" s="33">
        <v>13.33</v>
      </c>
      <c r="Q24" s="78">
        <f t="shared" si="23"/>
        <v>0.35562606875934227</v>
      </c>
      <c r="R24" s="33"/>
      <c r="S24" s="33"/>
      <c r="T24" s="33">
        <v>40</v>
      </c>
      <c r="U24" s="78">
        <f t="shared" si="24"/>
        <v>1.0671449925261585</v>
      </c>
      <c r="V24" s="33">
        <v>14.56</v>
      </c>
      <c r="W24" s="33">
        <f t="shared" si="25"/>
        <v>0.3884407772795217</v>
      </c>
      <c r="X24" s="78">
        <f t="shared" si="26"/>
        <v>4.4790743198804179</v>
      </c>
      <c r="Y24" s="33">
        <v>34</v>
      </c>
      <c r="Z24" s="78">
        <f t="shared" si="27"/>
        <v>1.5228852687593422</v>
      </c>
      <c r="AA24" s="33">
        <v>0.37</v>
      </c>
      <c r="AB24" s="113">
        <f t="shared" ref="AB24:AB27" si="31">X24*AA24/100</f>
        <v>1.6572574983557548E-2</v>
      </c>
      <c r="AC24" s="78">
        <f t="shared" si="28"/>
        <v>6.018532163623318</v>
      </c>
      <c r="AD24" s="33"/>
      <c r="AE24" s="33">
        <f t="shared" si="29"/>
        <v>0</v>
      </c>
      <c r="AF24" s="33">
        <v>101.92</v>
      </c>
      <c r="AG24" s="78">
        <f t="shared" si="30"/>
        <v>4.5650725468221216</v>
      </c>
      <c r="AH24" s="33">
        <v>2.4300000000000002</v>
      </c>
      <c r="AI24" s="33">
        <v>0.14000000000000001</v>
      </c>
      <c r="AJ24" s="33">
        <v>0.18</v>
      </c>
      <c r="AK24" s="33">
        <v>0.25</v>
      </c>
      <c r="AL24" s="36">
        <f t="shared" ref="AL24:AL27" si="32">AJ24+AI24+AH24+AG24+AC24+AK24</f>
        <v>13.583604710445439</v>
      </c>
      <c r="AM24" s="31">
        <v>70</v>
      </c>
      <c r="AN24" s="36">
        <f>AL24*AM24/100</f>
        <v>9.5085232973118075</v>
      </c>
      <c r="AO24" s="36">
        <f>(AL24*E24)+(AN24*E24)</f>
        <v>7.7127707545909185</v>
      </c>
      <c r="AP24" s="88">
        <v>6.99</v>
      </c>
      <c r="AQ24" s="89">
        <f t="shared" si="16"/>
        <v>110.34006801989868</v>
      </c>
      <c r="AR24" s="87">
        <f t="shared" si="17"/>
        <v>0.72277075459091833</v>
      </c>
    </row>
    <row r="25" spans="1:44" ht="18.75">
      <c r="A25" s="19">
        <v>9</v>
      </c>
      <c r="B25" s="20" t="s">
        <v>64</v>
      </c>
      <c r="C25" s="30">
        <v>3</v>
      </c>
      <c r="D25" s="31">
        <v>7</v>
      </c>
      <c r="E25" s="31">
        <f t="shared" si="2"/>
        <v>0.1169</v>
      </c>
      <c r="F25" s="31"/>
      <c r="G25" s="31">
        <v>4</v>
      </c>
      <c r="H25" s="31">
        <v>1.57</v>
      </c>
      <c r="I25" s="33">
        <v>223.1</v>
      </c>
      <c r="J25" s="78">
        <f t="shared" si="19"/>
        <v>1.333931240657698</v>
      </c>
      <c r="K25" s="33">
        <v>50</v>
      </c>
      <c r="L25" s="78">
        <f t="shared" si="20"/>
        <v>0.66696562032884898</v>
      </c>
      <c r="M25" s="33">
        <v>50</v>
      </c>
      <c r="N25" s="78">
        <f t="shared" si="21"/>
        <v>0.66696562032884898</v>
      </c>
      <c r="O25" s="78">
        <f t="shared" si="22"/>
        <v>2.6678624813153959</v>
      </c>
      <c r="P25" s="33">
        <v>13.33</v>
      </c>
      <c r="Q25" s="78">
        <f t="shared" si="23"/>
        <v>0.35562606875934227</v>
      </c>
      <c r="R25" s="33"/>
      <c r="S25" s="33"/>
      <c r="T25" s="33">
        <v>40</v>
      </c>
      <c r="U25" s="78">
        <f t="shared" si="24"/>
        <v>1.0671449925261585</v>
      </c>
      <c r="V25" s="33">
        <v>14.56</v>
      </c>
      <c r="W25" s="33">
        <f t="shared" si="25"/>
        <v>0.3884407772795217</v>
      </c>
      <c r="X25" s="78">
        <f t="shared" si="26"/>
        <v>4.4790743198804179</v>
      </c>
      <c r="Y25" s="33">
        <v>34</v>
      </c>
      <c r="Z25" s="78">
        <f t="shared" si="27"/>
        <v>1.5228852687593422</v>
      </c>
      <c r="AA25" s="33">
        <v>0.37</v>
      </c>
      <c r="AB25" s="113">
        <f t="shared" si="31"/>
        <v>1.6572574983557548E-2</v>
      </c>
      <c r="AC25" s="78">
        <f t="shared" si="28"/>
        <v>6.018532163623318</v>
      </c>
      <c r="AD25" s="33"/>
      <c r="AE25" s="33">
        <f t="shared" si="29"/>
        <v>0</v>
      </c>
      <c r="AF25" s="33">
        <v>101.92</v>
      </c>
      <c r="AG25" s="78">
        <f t="shared" si="30"/>
        <v>4.5650725468221216</v>
      </c>
      <c r="AH25" s="33">
        <v>2.4300000000000002</v>
      </c>
      <c r="AI25" s="33">
        <v>0.14000000000000001</v>
      </c>
      <c r="AJ25" s="33">
        <v>0.18</v>
      </c>
      <c r="AK25" s="33">
        <v>0.25</v>
      </c>
      <c r="AL25" s="36">
        <f t="shared" si="32"/>
        <v>13.583604710445439</v>
      </c>
      <c r="AM25" s="31">
        <v>45</v>
      </c>
      <c r="AN25" s="36">
        <f>AL25*AM25/100</f>
        <v>6.1126221197004478</v>
      </c>
      <c r="AO25" s="36">
        <f>(AL25*E25)+(AN25*E25)</f>
        <v>2.3024889164440543</v>
      </c>
      <c r="AP25" s="88">
        <v>2.09</v>
      </c>
      <c r="AQ25" s="89">
        <f t="shared" si="16"/>
        <v>110.16693380115092</v>
      </c>
      <c r="AR25" s="87">
        <f t="shared" si="17"/>
        <v>0.21248891644405443</v>
      </c>
    </row>
    <row r="26" spans="1:44" ht="18.75">
      <c r="A26" s="19">
        <v>10</v>
      </c>
      <c r="B26" s="20" t="s">
        <v>55</v>
      </c>
      <c r="C26" s="30">
        <v>4</v>
      </c>
      <c r="D26" s="31">
        <v>31</v>
      </c>
      <c r="E26" s="31">
        <f t="shared" si="2"/>
        <v>0.51769999999999994</v>
      </c>
      <c r="F26" s="31"/>
      <c r="G26" s="31">
        <v>4</v>
      </c>
      <c r="H26" s="31">
        <v>1.57</v>
      </c>
      <c r="I26" s="33">
        <v>223.1</v>
      </c>
      <c r="J26" s="78">
        <f t="shared" si="19"/>
        <v>1.333931240657698</v>
      </c>
      <c r="K26" s="33">
        <v>50</v>
      </c>
      <c r="L26" s="78">
        <f t="shared" si="20"/>
        <v>0.66696562032884898</v>
      </c>
      <c r="M26" s="33">
        <v>50</v>
      </c>
      <c r="N26" s="78">
        <f t="shared" si="21"/>
        <v>0.66696562032884898</v>
      </c>
      <c r="O26" s="78">
        <f t="shared" si="22"/>
        <v>2.6678624813153959</v>
      </c>
      <c r="P26" s="33">
        <v>13.33</v>
      </c>
      <c r="Q26" s="78">
        <f t="shared" si="23"/>
        <v>0.35562606875934227</v>
      </c>
      <c r="R26" s="33"/>
      <c r="S26" s="33"/>
      <c r="T26" s="33">
        <v>40</v>
      </c>
      <c r="U26" s="78">
        <f t="shared" si="24"/>
        <v>1.0671449925261585</v>
      </c>
      <c r="V26" s="33">
        <v>14.56</v>
      </c>
      <c r="W26" s="33">
        <f t="shared" si="25"/>
        <v>0.3884407772795217</v>
      </c>
      <c r="X26" s="78">
        <f t="shared" si="26"/>
        <v>4.4790743198804179</v>
      </c>
      <c r="Y26" s="33">
        <v>34</v>
      </c>
      <c r="Z26" s="78">
        <f t="shared" si="27"/>
        <v>1.5228852687593422</v>
      </c>
      <c r="AA26" s="33">
        <v>0.37</v>
      </c>
      <c r="AB26" s="113">
        <f t="shared" si="31"/>
        <v>1.6572574983557548E-2</v>
      </c>
      <c r="AC26" s="78">
        <f t="shared" si="28"/>
        <v>6.018532163623318</v>
      </c>
      <c r="AD26" s="33"/>
      <c r="AE26" s="33">
        <f t="shared" si="29"/>
        <v>0</v>
      </c>
      <c r="AF26" s="33">
        <v>101.92</v>
      </c>
      <c r="AG26" s="78">
        <f t="shared" si="30"/>
        <v>4.5650725468221216</v>
      </c>
      <c r="AH26" s="33">
        <v>2.4300000000000002</v>
      </c>
      <c r="AI26" s="33">
        <v>0.14000000000000001</v>
      </c>
      <c r="AJ26" s="33">
        <v>0.18</v>
      </c>
      <c r="AK26" s="33">
        <v>0.25</v>
      </c>
      <c r="AL26" s="36">
        <f t="shared" si="32"/>
        <v>13.583604710445439</v>
      </c>
      <c r="AM26" s="31">
        <v>65</v>
      </c>
      <c r="AN26" s="36">
        <f>AL26*AM26/100</f>
        <v>8.829343061789535</v>
      </c>
      <c r="AO26" s="36">
        <f>(AL26*E26)+(AN26*E26)</f>
        <v>11.603183061686046</v>
      </c>
      <c r="AP26" s="88">
        <v>10.51</v>
      </c>
      <c r="AQ26" s="89">
        <f t="shared" si="16"/>
        <v>110.40136119587105</v>
      </c>
      <c r="AR26" s="87">
        <f t="shared" si="17"/>
        <v>1.0931830616860463</v>
      </c>
    </row>
    <row r="27" spans="1:44" ht="18.75">
      <c r="A27" s="19">
        <v>11</v>
      </c>
      <c r="B27" s="20" t="s">
        <v>15</v>
      </c>
      <c r="C27" s="30">
        <v>3</v>
      </c>
      <c r="D27" s="31">
        <v>30</v>
      </c>
      <c r="E27" s="31">
        <f t="shared" si="2"/>
        <v>0.501</v>
      </c>
      <c r="F27" s="31"/>
      <c r="G27" s="31">
        <v>4</v>
      </c>
      <c r="H27" s="31">
        <v>1.57</v>
      </c>
      <c r="I27" s="33">
        <v>223.1</v>
      </c>
      <c r="J27" s="78">
        <f t="shared" si="19"/>
        <v>1.333931240657698</v>
      </c>
      <c r="K27" s="33">
        <v>50</v>
      </c>
      <c r="L27" s="78">
        <f t="shared" si="20"/>
        <v>0.66696562032884898</v>
      </c>
      <c r="M27" s="33">
        <v>50</v>
      </c>
      <c r="N27" s="78">
        <f t="shared" si="21"/>
        <v>0.66696562032884898</v>
      </c>
      <c r="O27" s="78">
        <f t="shared" si="22"/>
        <v>2.6678624813153959</v>
      </c>
      <c r="P27" s="33">
        <v>13.33</v>
      </c>
      <c r="Q27" s="78">
        <f t="shared" si="23"/>
        <v>0.35562606875934227</v>
      </c>
      <c r="R27" s="33"/>
      <c r="S27" s="33"/>
      <c r="T27" s="33">
        <v>40</v>
      </c>
      <c r="U27" s="78">
        <f t="shared" si="24"/>
        <v>1.0671449925261585</v>
      </c>
      <c r="V27" s="33">
        <v>14.56</v>
      </c>
      <c r="W27" s="33">
        <f t="shared" si="25"/>
        <v>0.3884407772795217</v>
      </c>
      <c r="X27" s="78">
        <f t="shared" si="26"/>
        <v>4.4790743198804179</v>
      </c>
      <c r="Y27" s="33">
        <v>34</v>
      </c>
      <c r="Z27" s="78">
        <f t="shared" si="27"/>
        <v>1.5228852687593422</v>
      </c>
      <c r="AA27" s="33">
        <v>0.37</v>
      </c>
      <c r="AB27" s="113">
        <f t="shared" si="31"/>
        <v>1.6572574983557548E-2</v>
      </c>
      <c r="AC27" s="78">
        <f t="shared" si="28"/>
        <v>6.018532163623318</v>
      </c>
      <c r="AD27" s="33"/>
      <c r="AE27" s="33">
        <f t="shared" si="29"/>
        <v>0</v>
      </c>
      <c r="AF27" s="33">
        <v>101.92</v>
      </c>
      <c r="AG27" s="78">
        <f t="shared" si="30"/>
        <v>4.5650725468221216</v>
      </c>
      <c r="AH27" s="33">
        <v>2.4300000000000002</v>
      </c>
      <c r="AI27" s="33">
        <v>0.14000000000000001</v>
      </c>
      <c r="AJ27" s="33">
        <v>0.18</v>
      </c>
      <c r="AK27" s="33">
        <v>0.25</v>
      </c>
      <c r="AL27" s="36">
        <f t="shared" si="32"/>
        <v>13.583604710445439</v>
      </c>
      <c r="AM27" s="31">
        <v>50</v>
      </c>
      <c r="AN27" s="36">
        <f>AL27*AM27/100</f>
        <v>6.7918023552227194</v>
      </c>
      <c r="AO27" s="36">
        <f>(AL27*E27)+(AN27*E27)</f>
        <v>10.208078939899748</v>
      </c>
      <c r="AP27" s="88">
        <v>9.25</v>
      </c>
      <c r="AQ27" s="89">
        <f t="shared" si="16"/>
        <v>110.35761016107834</v>
      </c>
      <c r="AR27" s="87">
        <f t="shared" si="17"/>
        <v>0.95807893989974779</v>
      </c>
    </row>
    <row r="28" spans="1:44" ht="19.5">
      <c r="A28" s="184" t="s">
        <v>16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6"/>
      <c r="AP28" s="88"/>
      <c r="AQ28" s="89" t="e">
        <f t="shared" si="16"/>
        <v>#DIV/0!</v>
      </c>
      <c r="AR28" s="87">
        <f t="shared" si="17"/>
        <v>0</v>
      </c>
    </row>
    <row r="29" spans="1:44" ht="18.75">
      <c r="A29" s="19">
        <v>12</v>
      </c>
      <c r="B29" s="20" t="s">
        <v>7</v>
      </c>
      <c r="C29" s="30" t="s">
        <v>94</v>
      </c>
      <c r="D29" s="32">
        <v>60</v>
      </c>
      <c r="E29" s="31">
        <f t="shared" si="2"/>
        <v>1.002</v>
      </c>
      <c r="F29" s="31"/>
      <c r="G29" s="31">
        <v>4</v>
      </c>
      <c r="H29" s="31">
        <v>1.57</v>
      </c>
      <c r="I29" s="33">
        <v>223.1</v>
      </c>
      <c r="J29" s="78">
        <f t="shared" ref="J29:J35" si="33">I29/167.25</f>
        <v>1.333931240657698</v>
      </c>
      <c r="K29" s="33">
        <v>50</v>
      </c>
      <c r="L29" s="78">
        <f t="shared" ref="L29:L35" si="34">J29*K29%</f>
        <v>0.66696562032884898</v>
      </c>
      <c r="M29" s="33">
        <v>50</v>
      </c>
      <c r="N29" s="78">
        <f t="shared" ref="N29:N35" si="35">J29*M29/100</f>
        <v>0.66696562032884898</v>
      </c>
      <c r="O29" s="78">
        <f t="shared" ref="O29:O35" si="36">N29+L29+J29</f>
        <v>2.6678624813153959</v>
      </c>
      <c r="P29" s="33">
        <v>13.33</v>
      </c>
      <c r="Q29" s="78">
        <f t="shared" ref="Q29:Q35" si="37">O29*P29/100</f>
        <v>0.35562606875934227</v>
      </c>
      <c r="R29" s="33"/>
      <c r="S29" s="33"/>
      <c r="T29" s="33">
        <v>40</v>
      </c>
      <c r="U29" s="78">
        <f t="shared" ref="U29:U35" si="38">O29*T29/100</f>
        <v>1.0671449925261585</v>
      </c>
      <c r="V29" s="33">
        <v>14.56</v>
      </c>
      <c r="W29" s="33">
        <f t="shared" ref="W29:W35" si="39">O29*V29/100</f>
        <v>0.3884407772795217</v>
      </c>
      <c r="X29" s="78">
        <f t="shared" ref="X29:X35" si="40">O29+Q29+S29+U29+W29</f>
        <v>4.4790743198804179</v>
      </c>
      <c r="Y29" s="33">
        <v>34</v>
      </c>
      <c r="Z29" s="78">
        <f t="shared" ref="Z29:Z35" si="41">X29*Y29/100</f>
        <v>1.5228852687593422</v>
      </c>
      <c r="AA29" s="33">
        <v>0.37</v>
      </c>
      <c r="AB29" s="113">
        <f t="shared" ref="AB29:AB35" si="42">X29*AA29/100</f>
        <v>1.6572574983557548E-2</v>
      </c>
      <c r="AC29" s="78">
        <f t="shared" ref="AC29:AC35" si="43">AB29+Z29+X29</f>
        <v>6.018532163623318</v>
      </c>
      <c r="AD29" s="33"/>
      <c r="AE29" s="33">
        <f t="shared" ref="AE29:AE35" si="44">AC29*AD29/100</f>
        <v>0</v>
      </c>
      <c r="AF29" s="33">
        <v>101.92</v>
      </c>
      <c r="AG29" s="78">
        <f t="shared" ref="AG29:AG35" si="45">X29*AF29/100</f>
        <v>4.5650725468221216</v>
      </c>
      <c r="AH29" s="33">
        <v>2.4300000000000002</v>
      </c>
      <c r="AI29" s="33">
        <v>0.14000000000000001</v>
      </c>
      <c r="AJ29" s="33">
        <v>0.18</v>
      </c>
      <c r="AK29" s="33">
        <v>0.25</v>
      </c>
      <c r="AL29" s="36">
        <f>AJ29+AI29+AH29+AG29+AC29+AK29</f>
        <v>13.583604710445439</v>
      </c>
      <c r="AM29" s="31">
        <v>45</v>
      </c>
      <c r="AN29" s="36">
        <f t="shared" ref="AN29:AN35" si="46">AL29*AM29/100</f>
        <v>6.1126221197004478</v>
      </c>
      <c r="AO29" s="36">
        <f t="shared" ref="AO29:AO35" si="47">(AL29*E29)+(AN29*E29)</f>
        <v>19.73561928380618</v>
      </c>
      <c r="AP29" s="88">
        <v>17.88</v>
      </c>
      <c r="AQ29" s="89">
        <f t="shared" si="16"/>
        <v>110.37818391390482</v>
      </c>
      <c r="AR29" s="87">
        <f t="shared" si="17"/>
        <v>1.8556192838061811</v>
      </c>
    </row>
    <row r="30" spans="1:44" ht="37.5">
      <c r="A30" s="19">
        <v>13</v>
      </c>
      <c r="B30" s="20" t="s">
        <v>101</v>
      </c>
      <c r="C30" s="30"/>
      <c r="D30" s="32">
        <v>62</v>
      </c>
      <c r="E30" s="31">
        <f t="shared" ref="E30" si="48">D30*0.0167</f>
        <v>1.0353999999999999</v>
      </c>
      <c r="F30" s="31"/>
      <c r="G30" s="31">
        <v>4</v>
      </c>
      <c r="H30" s="31">
        <v>1.57</v>
      </c>
      <c r="I30" s="33">
        <v>223.1</v>
      </c>
      <c r="J30" s="78">
        <f t="shared" si="33"/>
        <v>1.333931240657698</v>
      </c>
      <c r="K30" s="33">
        <v>50</v>
      </c>
      <c r="L30" s="78">
        <f t="shared" si="34"/>
        <v>0.66696562032884898</v>
      </c>
      <c r="M30" s="33">
        <v>50</v>
      </c>
      <c r="N30" s="78">
        <f t="shared" si="35"/>
        <v>0.66696562032884898</v>
      </c>
      <c r="O30" s="78">
        <f t="shared" si="36"/>
        <v>2.6678624813153959</v>
      </c>
      <c r="P30" s="33">
        <v>13.33</v>
      </c>
      <c r="Q30" s="78">
        <f t="shared" si="37"/>
        <v>0.35562606875934227</v>
      </c>
      <c r="R30" s="33"/>
      <c r="S30" s="33"/>
      <c r="T30" s="33">
        <v>40</v>
      </c>
      <c r="U30" s="78">
        <f t="shared" si="38"/>
        <v>1.0671449925261585</v>
      </c>
      <c r="V30" s="33">
        <v>14.56</v>
      </c>
      <c r="W30" s="33">
        <f t="shared" si="39"/>
        <v>0.3884407772795217</v>
      </c>
      <c r="X30" s="78">
        <f t="shared" si="40"/>
        <v>4.4790743198804179</v>
      </c>
      <c r="Y30" s="33">
        <v>34</v>
      </c>
      <c r="Z30" s="78">
        <f t="shared" si="41"/>
        <v>1.5228852687593422</v>
      </c>
      <c r="AA30" s="33">
        <v>0.37</v>
      </c>
      <c r="AB30" s="113">
        <f t="shared" si="42"/>
        <v>1.6572574983557548E-2</v>
      </c>
      <c r="AC30" s="78">
        <f t="shared" si="43"/>
        <v>6.018532163623318</v>
      </c>
      <c r="AD30" s="33"/>
      <c r="AE30" s="33">
        <f t="shared" si="44"/>
        <v>0</v>
      </c>
      <c r="AF30" s="33">
        <v>101.92</v>
      </c>
      <c r="AG30" s="78">
        <f t="shared" si="45"/>
        <v>4.5650725468221216</v>
      </c>
      <c r="AH30" s="33">
        <v>2.4300000000000002</v>
      </c>
      <c r="AI30" s="33">
        <v>0.14000000000000001</v>
      </c>
      <c r="AJ30" s="33">
        <v>0.18</v>
      </c>
      <c r="AK30" s="33">
        <v>0.25</v>
      </c>
      <c r="AL30" s="36">
        <f t="shared" ref="AL30:AL35" si="49">AJ30+AI30+AH30+AG30+AC30+AK30</f>
        <v>13.583604710445439</v>
      </c>
      <c r="AM30" s="31">
        <v>45</v>
      </c>
      <c r="AN30" s="36">
        <f t="shared" si="46"/>
        <v>6.1126221197004478</v>
      </c>
      <c r="AO30" s="36">
        <f t="shared" si="47"/>
        <v>20.393473259933049</v>
      </c>
      <c r="AP30" s="88">
        <v>18.48</v>
      </c>
      <c r="AQ30" s="89">
        <f t="shared" si="16"/>
        <v>110.35429253210525</v>
      </c>
      <c r="AR30" s="87">
        <f t="shared" si="17"/>
        <v>1.9134732599330491</v>
      </c>
    </row>
    <row r="31" spans="1:44" ht="18.75">
      <c r="A31" s="19">
        <v>14</v>
      </c>
      <c r="B31" s="20" t="s">
        <v>17</v>
      </c>
      <c r="C31" s="30">
        <v>5</v>
      </c>
      <c r="D31" s="31">
        <v>80</v>
      </c>
      <c r="E31" s="31">
        <f t="shared" si="2"/>
        <v>1.3359999999999999</v>
      </c>
      <c r="F31" s="31"/>
      <c r="G31" s="31">
        <v>4</v>
      </c>
      <c r="H31" s="31">
        <v>1.57</v>
      </c>
      <c r="I31" s="33">
        <v>223.1</v>
      </c>
      <c r="J31" s="78">
        <f t="shared" si="33"/>
        <v>1.333931240657698</v>
      </c>
      <c r="K31" s="33">
        <v>50</v>
      </c>
      <c r="L31" s="78">
        <f t="shared" si="34"/>
        <v>0.66696562032884898</v>
      </c>
      <c r="M31" s="33">
        <v>50</v>
      </c>
      <c r="N31" s="78">
        <f t="shared" si="35"/>
        <v>0.66696562032884898</v>
      </c>
      <c r="O31" s="78">
        <f t="shared" si="36"/>
        <v>2.6678624813153959</v>
      </c>
      <c r="P31" s="33">
        <v>13.33</v>
      </c>
      <c r="Q31" s="78">
        <f t="shared" si="37"/>
        <v>0.35562606875934227</v>
      </c>
      <c r="R31" s="33"/>
      <c r="S31" s="33"/>
      <c r="T31" s="33">
        <v>40</v>
      </c>
      <c r="U31" s="78">
        <f t="shared" si="38"/>
        <v>1.0671449925261585</v>
      </c>
      <c r="V31" s="33">
        <v>14.56</v>
      </c>
      <c r="W31" s="33">
        <f t="shared" si="39"/>
        <v>0.3884407772795217</v>
      </c>
      <c r="X31" s="78">
        <f t="shared" si="40"/>
        <v>4.4790743198804179</v>
      </c>
      <c r="Y31" s="33">
        <v>34</v>
      </c>
      <c r="Z31" s="78">
        <f t="shared" si="41"/>
        <v>1.5228852687593422</v>
      </c>
      <c r="AA31" s="33">
        <v>0.37</v>
      </c>
      <c r="AB31" s="113">
        <f t="shared" si="42"/>
        <v>1.6572574983557548E-2</v>
      </c>
      <c r="AC31" s="78">
        <f t="shared" si="43"/>
        <v>6.018532163623318</v>
      </c>
      <c r="AD31" s="33"/>
      <c r="AE31" s="33">
        <f t="shared" si="44"/>
        <v>0</v>
      </c>
      <c r="AF31" s="33">
        <v>101.92</v>
      </c>
      <c r="AG31" s="78">
        <f t="shared" si="45"/>
        <v>4.5650725468221216</v>
      </c>
      <c r="AH31" s="33">
        <v>2.4300000000000002</v>
      </c>
      <c r="AI31" s="33">
        <v>0.14000000000000001</v>
      </c>
      <c r="AJ31" s="33">
        <v>0.18</v>
      </c>
      <c r="AK31" s="33">
        <v>0.25</v>
      </c>
      <c r="AL31" s="36">
        <f t="shared" si="49"/>
        <v>13.583604710445439</v>
      </c>
      <c r="AM31" s="31">
        <v>50</v>
      </c>
      <c r="AN31" s="36">
        <f t="shared" si="46"/>
        <v>6.7918023552227194</v>
      </c>
      <c r="AO31" s="36">
        <f t="shared" si="47"/>
        <v>27.221543839732654</v>
      </c>
      <c r="AP31" s="88">
        <v>24.67</v>
      </c>
      <c r="AQ31" s="89">
        <f t="shared" si="16"/>
        <v>110.34269898553973</v>
      </c>
      <c r="AR31" s="87">
        <f t="shared" si="17"/>
        <v>2.551543839732652</v>
      </c>
    </row>
    <row r="32" spans="1:44" ht="37.5">
      <c r="A32" s="19">
        <v>15</v>
      </c>
      <c r="B32" s="20" t="s">
        <v>102</v>
      </c>
      <c r="C32" s="30"/>
      <c r="D32" s="31">
        <v>82</v>
      </c>
      <c r="E32" s="31">
        <f t="shared" ref="E32" si="50">D32*0.0167</f>
        <v>1.3694</v>
      </c>
      <c r="F32" s="31"/>
      <c r="G32" s="31">
        <v>4</v>
      </c>
      <c r="H32" s="31">
        <v>1.57</v>
      </c>
      <c r="I32" s="33">
        <v>223.1</v>
      </c>
      <c r="J32" s="78">
        <f t="shared" si="33"/>
        <v>1.333931240657698</v>
      </c>
      <c r="K32" s="33">
        <v>50</v>
      </c>
      <c r="L32" s="78">
        <f t="shared" si="34"/>
        <v>0.66696562032884898</v>
      </c>
      <c r="M32" s="33">
        <v>50</v>
      </c>
      <c r="N32" s="78">
        <f t="shared" si="35"/>
        <v>0.66696562032884898</v>
      </c>
      <c r="O32" s="78">
        <f t="shared" si="36"/>
        <v>2.6678624813153959</v>
      </c>
      <c r="P32" s="33">
        <v>13.33</v>
      </c>
      <c r="Q32" s="78">
        <f t="shared" si="37"/>
        <v>0.35562606875934227</v>
      </c>
      <c r="R32" s="33"/>
      <c r="S32" s="33"/>
      <c r="T32" s="33">
        <v>40</v>
      </c>
      <c r="U32" s="78">
        <f t="shared" si="38"/>
        <v>1.0671449925261585</v>
      </c>
      <c r="V32" s="33">
        <v>14.56</v>
      </c>
      <c r="W32" s="33">
        <f t="shared" si="39"/>
        <v>0.3884407772795217</v>
      </c>
      <c r="X32" s="78">
        <f t="shared" si="40"/>
        <v>4.4790743198804179</v>
      </c>
      <c r="Y32" s="33">
        <v>34</v>
      </c>
      <c r="Z32" s="78">
        <f t="shared" si="41"/>
        <v>1.5228852687593422</v>
      </c>
      <c r="AA32" s="33">
        <v>0.37</v>
      </c>
      <c r="AB32" s="113">
        <f t="shared" si="42"/>
        <v>1.6572574983557548E-2</v>
      </c>
      <c r="AC32" s="78">
        <f t="shared" si="43"/>
        <v>6.018532163623318</v>
      </c>
      <c r="AD32" s="33"/>
      <c r="AE32" s="33">
        <f t="shared" si="44"/>
        <v>0</v>
      </c>
      <c r="AF32" s="33">
        <v>101.92</v>
      </c>
      <c r="AG32" s="78">
        <f t="shared" si="45"/>
        <v>4.5650725468221216</v>
      </c>
      <c r="AH32" s="33">
        <v>2.4300000000000002</v>
      </c>
      <c r="AI32" s="33">
        <v>0.14000000000000001</v>
      </c>
      <c r="AJ32" s="33">
        <v>0.18</v>
      </c>
      <c r="AK32" s="33">
        <v>0.25</v>
      </c>
      <c r="AL32" s="36">
        <f t="shared" si="49"/>
        <v>13.583604710445439</v>
      </c>
      <c r="AM32" s="31">
        <v>50</v>
      </c>
      <c r="AN32" s="36">
        <f t="shared" si="46"/>
        <v>6.7918023552227194</v>
      </c>
      <c r="AO32" s="36">
        <f t="shared" si="47"/>
        <v>27.902082435725973</v>
      </c>
      <c r="AP32" s="88">
        <v>25.28</v>
      </c>
      <c r="AQ32" s="89">
        <f t="shared" si="16"/>
        <v>110.37216153372616</v>
      </c>
      <c r="AR32" s="87">
        <f t="shared" si="17"/>
        <v>2.6220824357259715</v>
      </c>
    </row>
    <row r="33" spans="1:44" ht="37.5">
      <c r="A33" s="19">
        <v>16</v>
      </c>
      <c r="B33" s="20" t="s">
        <v>49</v>
      </c>
      <c r="C33" s="30">
        <v>6</v>
      </c>
      <c r="D33" s="31">
        <v>80</v>
      </c>
      <c r="E33" s="31">
        <f t="shared" si="2"/>
        <v>1.3359999999999999</v>
      </c>
      <c r="F33" s="31"/>
      <c r="G33" s="31">
        <v>4</v>
      </c>
      <c r="H33" s="31">
        <v>1.57</v>
      </c>
      <c r="I33" s="33">
        <v>223.1</v>
      </c>
      <c r="J33" s="78">
        <f t="shared" si="33"/>
        <v>1.333931240657698</v>
      </c>
      <c r="K33" s="33">
        <v>50</v>
      </c>
      <c r="L33" s="78">
        <f t="shared" si="34"/>
        <v>0.66696562032884898</v>
      </c>
      <c r="M33" s="33">
        <v>50</v>
      </c>
      <c r="N33" s="78">
        <f t="shared" si="35"/>
        <v>0.66696562032884898</v>
      </c>
      <c r="O33" s="78">
        <f t="shared" si="36"/>
        <v>2.6678624813153959</v>
      </c>
      <c r="P33" s="33">
        <v>13.33</v>
      </c>
      <c r="Q33" s="78">
        <f t="shared" si="37"/>
        <v>0.35562606875934227</v>
      </c>
      <c r="R33" s="33"/>
      <c r="S33" s="33"/>
      <c r="T33" s="33">
        <v>40</v>
      </c>
      <c r="U33" s="78">
        <f t="shared" si="38"/>
        <v>1.0671449925261585</v>
      </c>
      <c r="V33" s="33">
        <v>14.56</v>
      </c>
      <c r="W33" s="33">
        <f t="shared" si="39"/>
        <v>0.3884407772795217</v>
      </c>
      <c r="X33" s="78">
        <f t="shared" si="40"/>
        <v>4.4790743198804179</v>
      </c>
      <c r="Y33" s="33">
        <v>34</v>
      </c>
      <c r="Z33" s="78">
        <f t="shared" si="41"/>
        <v>1.5228852687593422</v>
      </c>
      <c r="AA33" s="33">
        <v>0.37</v>
      </c>
      <c r="AB33" s="113">
        <f t="shared" si="42"/>
        <v>1.6572574983557548E-2</v>
      </c>
      <c r="AC33" s="78">
        <f t="shared" si="43"/>
        <v>6.018532163623318</v>
      </c>
      <c r="AD33" s="33"/>
      <c r="AE33" s="33">
        <f t="shared" si="44"/>
        <v>0</v>
      </c>
      <c r="AF33" s="33">
        <v>101.92</v>
      </c>
      <c r="AG33" s="78">
        <f t="shared" si="45"/>
        <v>4.5650725468221216</v>
      </c>
      <c r="AH33" s="33">
        <v>2.4300000000000002</v>
      </c>
      <c r="AI33" s="33">
        <v>0.14000000000000001</v>
      </c>
      <c r="AJ33" s="33">
        <v>0.18</v>
      </c>
      <c r="AK33" s="33">
        <v>0.25</v>
      </c>
      <c r="AL33" s="36">
        <f t="shared" si="49"/>
        <v>13.583604710445439</v>
      </c>
      <c r="AM33" s="31">
        <v>80</v>
      </c>
      <c r="AN33" s="36">
        <f t="shared" si="46"/>
        <v>10.866883768356352</v>
      </c>
      <c r="AO33" s="36">
        <f t="shared" si="47"/>
        <v>32.665852607679184</v>
      </c>
      <c r="AP33" s="88">
        <v>29.6</v>
      </c>
      <c r="AQ33" s="89">
        <f t="shared" si="16"/>
        <v>110.35761016107833</v>
      </c>
      <c r="AR33" s="87">
        <f t="shared" si="17"/>
        <v>3.065852607679183</v>
      </c>
    </row>
    <row r="34" spans="1:44" ht="37.5">
      <c r="A34" s="19">
        <v>17</v>
      </c>
      <c r="B34" s="20" t="s">
        <v>65</v>
      </c>
      <c r="C34" s="30"/>
      <c r="D34" s="32">
        <v>0</v>
      </c>
      <c r="E34" s="31">
        <f t="shared" si="2"/>
        <v>0</v>
      </c>
      <c r="F34" s="31"/>
      <c r="G34" s="31">
        <v>4</v>
      </c>
      <c r="H34" s="31">
        <v>1.57</v>
      </c>
      <c r="I34" s="33">
        <v>223.1</v>
      </c>
      <c r="J34" s="78">
        <f t="shared" si="33"/>
        <v>1.333931240657698</v>
      </c>
      <c r="K34" s="33">
        <v>50</v>
      </c>
      <c r="L34" s="78">
        <f t="shared" si="34"/>
        <v>0.66696562032884898</v>
      </c>
      <c r="M34" s="33">
        <v>50</v>
      </c>
      <c r="N34" s="78">
        <f t="shared" si="35"/>
        <v>0.66696562032884898</v>
      </c>
      <c r="O34" s="78">
        <f t="shared" si="36"/>
        <v>2.6678624813153959</v>
      </c>
      <c r="P34" s="33">
        <v>13.33</v>
      </c>
      <c r="Q34" s="78">
        <f t="shared" si="37"/>
        <v>0.35562606875934227</v>
      </c>
      <c r="R34" s="33"/>
      <c r="S34" s="33"/>
      <c r="T34" s="33">
        <v>40</v>
      </c>
      <c r="U34" s="78">
        <f t="shared" si="38"/>
        <v>1.0671449925261585</v>
      </c>
      <c r="V34" s="33">
        <v>14.56</v>
      </c>
      <c r="W34" s="33">
        <f t="shared" si="39"/>
        <v>0.3884407772795217</v>
      </c>
      <c r="X34" s="78">
        <f t="shared" si="40"/>
        <v>4.4790743198804179</v>
      </c>
      <c r="Y34" s="33">
        <v>34</v>
      </c>
      <c r="Z34" s="78">
        <f t="shared" si="41"/>
        <v>1.5228852687593422</v>
      </c>
      <c r="AA34" s="33">
        <v>0.37</v>
      </c>
      <c r="AB34" s="113">
        <f t="shared" si="42"/>
        <v>1.6572574983557548E-2</v>
      </c>
      <c r="AC34" s="78">
        <f t="shared" si="43"/>
        <v>6.018532163623318</v>
      </c>
      <c r="AD34" s="33"/>
      <c r="AE34" s="33">
        <f t="shared" si="44"/>
        <v>0</v>
      </c>
      <c r="AF34" s="33">
        <v>101.92</v>
      </c>
      <c r="AG34" s="78">
        <f t="shared" si="45"/>
        <v>4.5650725468221216</v>
      </c>
      <c r="AH34" s="33">
        <v>2.4300000000000002</v>
      </c>
      <c r="AI34" s="33">
        <v>0.14000000000000001</v>
      </c>
      <c r="AJ34" s="33">
        <v>0.18</v>
      </c>
      <c r="AK34" s="33">
        <v>0.25</v>
      </c>
      <c r="AL34" s="36">
        <f t="shared" si="49"/>
        <v>13.583604710445439</v>
      </c>
      <c r="AM34" s="31">
        <v>100</v>
      </c>
      <c r="AN34" s="36">
        <f t="shared" si="46"/>
        <v>13.583604710445439</v>
      </c>
      <c r="AO34" s="36">
        <f t="shared" si="47"/>
        <v>0</v>
      </c>
      <c r="AP34" s="88">
        <v>0</v>
      </c>
      <c r="AQ34" s="89" t="e">
        <f t="shared" si="16"/>
        <v>#DIV/0!</v>
      </c>
      <c r="AR34" s="87">
        <f t="shared" si="17"/>
        <v>0</v>
      </c>
    </row>
    <row r="35" spans="1:44" ht="18.75">
      <c r="A35" s="19">
        <v>18</v>
      </c>
      <c r="B35" s="20" t="s">
        <v>66</v>
      </c>
      <c r="C35" s="30">
        <v>4</v>
      </c>
      <c r="D35" s="33">
        <v>10</v>
      </c>
      <c r="E35" s="31">
        <f t="shared" si="2"/>
        <v>0.16699999999999998</v>
      </c>
      <c r="F35" s="31"/>
      <c r="G35" s="31">
        <v>4</v>
      </c>
      <c r="H35" s="31">
        <v>1.57</v>
      </c>
      <c r="I35" s="33">
        <v>223.1</v>
      </c>
      <c r="J35" s="78">
        <f t="shared" si="33"/>
        <v>1.333931240657698</v>
      </c>
      <c r="K35" s="33">
        <v>50</v>
      </c>
      <c r="L35" s="78">
        <f t="shared" si="34"/>
        <v>0.66696562032884898</v>
      </c>
      <c r="M35" s="33">
        <v>50</v>
      </c>
      <c r="N35" s="78">
        <f t="shared" si="35"/>
        <v>0.66696562032884898</v>
      </c>
      <c r="O35" s="78">
        <f t="shared" si="36"/>
        <v>2.6678624813153959</v>
      </c>
      <c r="P35" s="33">
        <v>13.33</v>
      </c>
      <c r="Q35" s="78">
        <f t="shared" si="37"/>
        <v>0.35562606875934227</v>
      </c>
      <c r="R35" s="33"/>
      <c r="S35" s="33"/>
      <c r="T35" s="33">
        <v>40</v>
      </c>
      <c r="U35" s="78">
        <f t="shared" si="38"/>
        <v>1.0671449925261585</v>
      </c>
      <c r="V35" s="33">
        <v>14.56</v>
      </c>
      <c r="W35" s="33">
        <f t="shared" si="39"/>
        <v>0.3884407772795217</v>
      </c>
      <c r="X35" s="78">
        <f t="shared" si="40"/>
        <v>4.4790743198804179</v>
      </c>
      <c r="Y35" s="33">
        <v>34</v>
      </c>
      <c r="Z35" s="78">
        <f t="shared" si="41"/>
        <v>1.5228852687593422</v>
      </c>
      <c r="AA35" s="33">
        <v>0.37</v>
      </c>
      <c r="AB35" s="113">
        <f t="shared" si="42"/>
        <v>1.6572574983557548E-2</v>
      </c>
      <c r="AC35" s="78">
        <f t="shared" si="43"/>
        <v>6.018532163623318</v>
      </c>
      <c r="AD35" s="33"/>
      <c r="AE35" s="33">
        <f t="shared" si="44"/>
        <v>0</v>
      </c>
      <c r="AF35" s="33">
        <v>101.92</v>
      </c>
      <c r="AG35" s="78">
        <f t="shared" si="45"/>
        <v>4.5650725468221216</v>
      </c>
      <c r="AH35" s="33">
        <v>2.4300000000000002</v>
      </c>
      <c r="AI35" s="33">
        <v>0.14000000000000001</v>
      </c>
      <c r="AJ35" s="33">
        <v>0.18</v>
      </c>
      <c r="AK35" s="33">
        <v>0.25</v>
      </c>
      <c r="AL35" s="36">
        <f t="shared" si="49"/>
        <v>13.583604710445439</v>
      </c>
      <c r="AM35" s="31">
        <v>65</v>
      </c>
      <c r="AN35" s="36">
        <f t="shared" si="46"/>
        <v>8.829343061789535</v>
      </c>
      <c r="AO35" s="36">
        <f t="shared" si="47"/>
        <v>3.7429622779632399</v>
      </c>
      <c r="AP35" s="88">
        <v>3.39</v>
      </c>
      <c r="AQ35" s="89">
        <f t="shared" si="16"/>
        <v>110.41186660658524</v>
      </c>
      <c r="AR35" s="87">
        <f t="shared" si="17"/>
        <v>0.35296227796323976</v>
      </c>
    </row>
    <row r="36" spans="1:44" ht="19.5">
      <c r="A36" s="184" t="s">
        <v>18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6"/>
      <c r="AP36" s="88"/>
      <c r="AQ36" s="89" t="e">
        <f t="shared" si="16"/>
        <v>#DIV/0!</v>
      </c>
      <c r="AR36" s="87">
        <f t="shared" si="17"/>
        <v>0</v>
      </c>
    </row>
    <row r="37" spans="1:44" ht="18" customHeight="1">
      <c r="A37" s="19">
        <v>19</v>
      </c>
      <c r="B37" s="20" t="s">
        <v>19</v>
      </c>
      <c r="C37" s="30">
        <v>5</v>
      </c>
      <c r="D37" s="31">
        <v>90</v>
      </c>
      <c r="E37" s="31">
        <f t="shared" si="2"/>
        <v>1.5029999999999999</v>
      </c>
      <c r="F37" s="31"/>
      <c r="G37" s="31">
        <v>4</v>
      </c>
      <c r="H37" s="31">
        <v>1.57</v>
      </c>
      <c r="I37" s="33">
        <v>223.1</v>
      </c>
      <c r="J37" s="78">
        <f t="shared" ref="J37:J39" si="51">I37/167.25</f>
        <v>1.333931240657698</v>
      </c>
      <c r="K37" s="33">
        <v>50</v>
      </c>
      <c r="L37" s="78">
        <f t="shared" ref="L37:L39" si="52">J37*K37%</f>
        <v>0.66696562032884898</v>
      </c>
      <c r="M37" s="33">
        <v>50</v>
      </c>
      <c r="N37" s="78">
        <f t="shared" ref="N37:N39" si="53">J37*M37/100</f>
        <v>0.66696562032884898</v>
      </c>
      <c r="O37" s="78">
        <f t="shared" ref="O37:O39" si="54">N37+L37+J37</f>
        <v>2.6678624813153959</v>
      </c>
      <c r="P37" s="33">
        <v>13.33</v>
      </c>
      <c r="Q37" s="78">
        <f t="shared" ref="Q37:Q39" si="55">O37*P37/100</f>
        <v>0.35562606875934227</v>
      </c>
      <c r="R37" s="33"/>
      <c r="S37" s="33"/>
      <c r="T37" s="33">
        <v>40</v>
      </c>
      <c r="U37" s="78">
        <f t="shared" ref="U37:U39" si="56">O37*T37/100</f>
        <v>1.0671449925261585</v>
      </c>
      <c r="V37" s="33">
        <v>14.56</v>
      </c>
      <c r="W37" s="33">
        <f t="shared" ref="W37:W39" si="57">O37*V37/100</f>
        <v>0.3884407772795217</v>
      </c>
      <c r="X37" s="78">
        <f t="shared" ref="X37:X39" si="58">O37+Q37+S37+U37+W37</f>
        <v>4.4790743198804179</v>
      </c>
      <c r="Y37" s="33">
        <v>34</v>
      </c>
      <c r="Z37" s="78">
        <f t="shared" ref="Z37:Z39" si="59">X37*Y37/100</f>
        <v>1.5228852687593422</v>
      </c>
      <c r="AA37" s="33">
        <v>0.37</v>
      </c>
      <c r="AB37" s="113">
        <f t="shared" ref="AB37:AB39" si="60">X37*AA37/100</f>
        <v>1.6572574983557548E-2</v>
      </c>
      <c r="AC37" s="78">
        <f t="shared" ref="AC37:AC39" si="61">AB37+Z37+X37</f>
        <v>6.018532163623318</v>
      </c>
      <c r="AD37" s="33"/>
      <c r="AE37" s="33">
        <f t="shared" ref="AE37:AE39" si="62">AC37*AD37/100</f>
        <v>0</v>
      </c>
      <c r="AF37" s="33">
        <v>101.92</v>
      </c>
      <c r="AG37" s="78">
        <f t="shared" ref="AG37:AG39" si="63">X37*AF37/100</f>
        <v>4.5650725468221216</v>
      </c>
      <c r="AH37" s="33">
        <v>2.4300000000000002</v>
      </c>
      <c r="AI37" s="33">
        <v>0.14000000000000001</v>
      </c>
      <c r="AJ37" s="33">
        <v>0.18</v>
      </c>
      <c r="AK37" s="33">
        <v>0.25</v>
      </c>
      <c r="AL37" s="36">
        <f>AJ37+AI37+AH37+AG37+AC37+AK37</f>
        <v>13.583604710445439</v>
      </c>
      <c r="AM37" s="31">
        <v>55</v>
      </c>
      <c r="AN37" s="36">
        <f>AL37*AM37/100</f>
        <v>7.4709825907449909</v>
      </c>
      <c r="AO37" s="36">
        <f>(AL37*E37)+(AN37*E37)</f>
        <v>31.645044713689213</v>
      </c>
      <c r="AP37" s="88">
        <v>28.67</v>
      </c>
      <c r="AQ37" s="89">
        <f t="shared" si="16"/>
        <v>110.37685634352708</v>
      </c>
      <c r="AR37" s="87">
        <f t="shared" si="17"/>
        <v>2.9750447136892113</v>
      </c>
    </row>
    <row r="38" spans="1:44" ht="18.75" hidden="1">
      <c r="A38" s="19">
        <v>18</v>
      </c>
      <c r="B38" s="20" t="s">
        <v>20</v>
      </c>
      <c r="C38" s="30"/>
      <c r="D38" s="32">
        <v>0</v>
      </c>
      <c r="E38" s="31">
        <f t="shared" si="2"/>
        <v>0</v>
      </c>
      <c r="F38" s="31"/>
      <c r="G38" s="31">
        <v>4</v>
      </c>
      <c r="H38" s="31">
        <v>1.57</v>
      </c>
      <c r="I38" s="33">
        <v>223.1</v>
      </c>
      <c r="J38" s="78">
        <f t="shared" si="51"/>
        <v>1.333931240657698</v>
      </c>
      <c r="K38" s="33">
        <v>50</v>
      </c>
      <c r="L38" s="78">
        <f t="shared" si="52"/>
        <v>0.66696562032884898</v>
      </c>
      <c r="M38" s="33">
        <v>50</v>
      </c>
      <c r="N38" s="78">
        <f t="shared" si="53"/>
        <v>0.66696562032884898</v>
      </c>
      <c r="O38" s="78">
        <f t="shared" si="54"/>
        <v>2.6678624813153959</v>
      </c>
      <c r="P38" s="33">
        <v>13.33</v>
      </c>
      <c r="Q38" s="78">
        <f t="shared" si="55"/>
        <v>0.35562606875934227</v>
      </c>
      <c r="R38" s="33"/>
      <c r="S38" s="33"/>
      <c r="T38" s="33">
        <v>40</v>
      </c>
      <c r="U38" s="78">
        <f t="shared" si="56"/>
        <v>1.0671449925261585</v>
      </c>
      <c r="V38" s="33">
        <v>12.34</v>
      </c>
      <c r="W38" s="33">
        <f t="shared" si="57"/>
        <v>0.32921423019431983</v>
      </c>
      <c r="X38" s="78">
        <f t="shared" si="58"/>
        <v>4.4198477727952161</v>
      </c>
      <c r="Y38" s="33">
        <v>34</v>
      </c>
      <c r="Z38" s="78">
        <f t="shared" si="59"/>
        <v>1.5027482427503736</v>
      </c>
      <c r="AA38" s="33">
        <v>0.52</v>
      </c>
      <c r="AB38" s="113">
        <f t="shared" si="60"/>
        <v>2.2983208418535125E-2</v>
      </c>
      <c r="AC38" s="78">
        <f t="shared" si="61"/>
        <v>5.945579223964125</v>
      </c>
      <c r="AD38" s="33"/>
      <c r="AE38" s="33">
        <f t="shared" si="62"/>
        <v>0</v>
      </c>
      <c r="AF38" s="33">
        <v>108.34</v>
      </c>
      <c r="AG38" s="78">
        <f t="shared" si="63"/>
        <v>4.7884630770463374</v>
      </c>
      <c r="AH38" s="33">
        <v>2.31</v>
      </c>
      <c r="AI38" s="33">
        <v>0.17</v>
      </c>
      <c r="AJ38" s="33">
        <v>0.19</v>
      </c>
      <c r="AK38" s="33"/>
      <c r="AL38" s="36">
        <f t="shared" ref="AL38:AL39" si="64">AJ38+AI38+AH38+AG38+AC38+AK38</f>
        <v>13.404042301010463</v>
      </c>
      <c r="AM38" s="31">
        <v>15</v>
      </c>
      <c r="AN38" s="36">
        <f>AL38*AM38/100</f>
        <v>2.0106063451515697</v>
      </c>
      <c r="AO38" s="36">
        <f>(AL38*E38)+(AN38*E38)</f>
        <v>0</v>
      </c>
      <c r="AP38" s="88"/>
      <c r="AQ38" s="89" t="e">
        <f t="shared" si="16"/>
        <v>#DIV/0!</v>
      </c>
      <c r="AR38" s="87">
        <f t="shared" si="17"/>
        <v>0</v>
      </c>
    </row>
    <row r="39" spans="1:44" ht="18.75">
      <c r="A39" s="19">
        <v>20</v>
      </c>
      <c r="B39" s="20" t="s">
        <v>4</v>
      </c>
      <c r="C39" s="30"/>
      <c r="D39" s="31">
        <v>35</v>
      </c>
      <c r="E39" s="31">
        <f t="shared" si="2"/>
        <v>0.58450000000000002</v>
      </c>
      <c r="F39" s="31"/>
      <c r="G39" s="31">
        <v>4</v>
      </c>
      <c r="H39" s="31">
        <v>1.57</v>
      </c>
      <c r="I39" s="33">
        <v>223.1</v>
      </c>
      <c r="J39" s="78">
        <f t="shared" si="51"/>
        <v>1.333931240657698</v>
      </c>
      <c r="K39" s="33">
        <v>50</v>
      </c>
      <c r="L39" s="78">
        <f t="shared" si="52"/>
        <v>0.66696562032884898</v>
      </c>
      <c r="M39" s="33">
        <v>50</v>
      </c>
      <c r="N39" s="78">
        <f t="shared" si="53"/>
        <v>0.66696562032884898</v>
      </c>
      <c r="O39" s="78">
        <f t="shared" si="54"/>
        <v>2.6678624813153959</v>
      </c>
      <c r="P39" s="33">
        <v>13.33</v>
      </c>
      <c r="Q39" s="78">
        <f t="shared" si="55"/>
        <v>0.35562606875934227</v>
      </c>
      <c r="R39" s="33"/>
      <c r="S39" s="33"/>
      <c r="T39" s="33">
        <v>40</v>
      </c>
      <c r="U39" s="78">
        <f t="shared" si="56"/>
        <v>1.0671449925261585</v>
      </c>
      <c r="V39" s="33">
        <v>14.56</v>
      </c>
      <c r="W39" s="33">
        <f t="shared" si="57"/>
        <v>0.3884407772795217</v>
      </c>
      <c r="X39" s="78">
        <f t="shared" si="58"/>
        <v>4.4790743198804179</v>
      </c>
      <c r="Y39" s="33">
        <v>34</v>
      </c>
      <c r="Z39" s="78">
        <f t="shared" si="59"/>
        <v>1.5228852687593422</v>
      </c>
      <c r="AA39" s="33">
        <v>0.37</v>
      </c>
      <c r="AB39" s="113">
        <f t="shared" si="60"/>
        <v>1.6572574983557548E-2</v>
      </c>
      <c r="AC39" s="78">
        <f t="shared" si="61"/>
        <v>6.018532163623318</v>
      </c>
      <c r="AD39" s="33"/>
      <c r="AE39" s="33">
        <f t="shared" si="62"/>
        <v>0</v>
      </c>
      <c r="AF39" s="33">
        <v>101.92</v>
      </c>
      <c r="AG39" s="78">
        <f t="shared" si="63"/>
        <v>4.5650725468221216</v>
      </c>
      <c r="AH39" s="33">
        <v>2.4300000000000002</v>
      </c>
      <c r="AI39" s="33">
        <v>0.14000000000000001</v>
      </c>
      <c r="AJ39" s="33">
        <v>0.18</v>
      </c>
      <c r="AK39" s="33">
        <v>0.25</v>
      </c>
      <c r="AL39" s="36">
        <f t="shared" si="64"/>
        <v>13.583604710445439</v>
      </c>
      <c r="AM39" s="31">
        <v>55</v>
      </c>
      <c r="AN39" s="36">
        <f>AL39*AM39/100</f>
        <v>7.4709825907449909</v>
      </c>
      <c r="AO39" s="36">
        <f>(AL39*E39)+(AN39*E39)</f>
        <v>12.306406277545808</v>
      </c>
      <c r="AP39" s="88">
        <v>11.15</v>
      </c>
      <c r="AQ39" s="89">
        <f t="shared" si="16"/>
        <v>110.37135674928975</v>
      </c>
      <c r="AR39" s="87">
        <f t="shared" si="17"/>
        <v>1.1564062775458073</v>
      </c>
    </row>
    <row r="40" spans="1:44" ht="19.5">
      <c r="A40" s="184" t="s">
        <v>21</v>
      </c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6"/>
      <c r="AP40" s="88"/>
      <c r="AQ40" s="89" t="e">
        <f t="shared" si="16"/>
        <v>#DIV/0!</v>
      </c>
      <c r="AR40" s="87">
        <f t="shared" si="17"/>
        <v>0</v>
      </c>
    </row>
    <row r="41" spans="1:44" ht="18.75">
      <c r="A41" s="19">
        <v>21</v>
      </c>
      <c r="B41" s="20" t="s">
        <v>22</v>
      </c>
      <c r="C41" s="30">
        <v>5</v>
      </c>
      <c r="D41" s="31">
        <v>60</v>
      </c>
      <c r="E41" s="31">
        <f t="shared" ref="E41:E55" si="65">D41*0.0167</f>
        <v>1.002</v>
      </c>
      <c r="F41" s="31"/>
      <c r="G41" s="31">
        <v>4</v>
      </c>
      <c r="H41" s="31">
        <v>1.57</v>
      </c>
      <c r="I41" s="33">
        <v>223.1</v>
      </c>
      <c r="J41" s="78">
        <f t="shared" ref="J41:J46" si="66">I41/167.25</f>
        <v>1.333931240657698</v>
      </c>
      <c r="K41" s="33">
        <v>50</v>
      </c>
      <c r="L41" s="78">
        <f t="shared" ref="L41:L46" si="67">J41*K41%</f>
        <v>0.66696562032884898</v>
      </c>
      <c r="M41" s="33">
        <v>50</v>
      </c>
      <c r="N41" s="78">
        <f t="shared" ref="N41:N46" si="68">J41*M41/100</f>
        <v>0.66696562032884898</v>
      </c>
      <c r="O41" s="78">
        <f t="shared" ref="O41:O46" si="69">N41+L41+J41</f>
        <v>2.6678624813153959</v>
      </c>
      <c r="P41" s="33">
        <v>13.33</v>
      </c>
      <c r="Q41" s="78">
        <f t="shared" ref="Q41:Q46" si="70">O41*P41/100</f>
        <v>0.35562606875934227</v>
      </c>
      <c r="R41" s="33"/>
      <c r="S41" s="33"/>
      <c r="T41" s="33">
        <v>40</v>
      </c>
      <c r="U41" s="78">
        <f t="shared" ref="U41:U46" si="71">O41*T41/100</f>
        <v>1.0671449925261585</v>
      </c>
      <c r="V41" s="33">
        <v>14.56</v>
      </c>
      <c r="W41" s="33">
        <f t="shared" ref="W41:W46" si="72">O41*V41/100</f>
        <v>0.3884407772795217</v>
      </c>
      <c r="X41" s="78">
        <f t="shared" ref="X41:X46" si="73">O41+Q41+S41+U41+W41</f>
        <v>4.4790743198804179</v>
      </c>
      <c r="Y41" s="33">
        <v>34</v>
      </c>
      <c r="Z41" s="78">
        <f t="shared" ref="Z41:Z46" si="74">X41*Y41/100</f>
        <v>1.5228852687593422</v>
      </c>
      <c r="AA41" s="33">
        <v>0.37</v>
      </c>
      <c r="AB41" s="113">
        <f t="shared" ref="AB41:AB46" si="75">X41*AA41/100</f>
        <v>1.6572574983557548E-2</v>
      </c>
      <c r="AC41" s="78">
        <f t="shared" ref="AC41:AC46" si="76">AB41+Z41+X41</f>
        <v>6.018532163623318</v>
      </c>
      <c r="AD41" s="33"/>
      <c r="AE41" s="33">
        <f t="shared" ref="AE41:AE46" si="77">AC41*AD41/100</f>
        <v>0</v>
      </c>
      <c r="AF41" s="33">
        <v>101.92</v>
      </c>
      <c r="AG41" s="78">
        <f t="shared" ref="AG41:AG46" si="78">X41*AF41/100</f>
        <v>4.5650725468221216</v>
      </c>
      <c r="AH41" s="33">
        <v>2.4300000000000002</v>
      </c>
      <c r="AI41" s="33">
        <v>0.14000000000000001</v>
      </c>
      <c r="AJ41" s="33">
        <v>0.18</v>
      </c>
      <c r="AK41" s="33">
        <v>0.25</v>
      </c>
      <c r="AL41" s="36">
        <f>AJ41+AI41+AH41+AG41+AC41+AK41</f>
        <v>13.583604710445439</v>
      </c>
      <c r="AM41" s="31">
        <v>55</v>
      </c>
      <c r="AN41" s="36">
        <f t="shared" ref="AN41:AN47" si="79">AL41*AM41/100</f>
        <v>7.4709825907449909</v>
      </c>
      <c r="AO41" s="36">
        <f t="shared" ref="AO41:AO47" si="80">(AL41*E41)+(AN41*E41)</f>
        <v>21.096696475792811</v>
      </c>
      <c r="AP41" s="88">
        <v>19.12</v>
      </c>
      <c r="AQ41" s="89">
        <f t="shared" si="16"/>
        <v>110.33837068929293</v>
      </c>
      <c r="AR41" s="87">
        <f t="shared" si="17"/>
        <v>1.97669647579281</v>
      </c>
    </row>
    <row r="42" spans="1:44" ht="18.75" customHeight="1">
      <c r="A42" s="19">
        <v>22</v>
      </c>
      <c r="B42" s="20" t="s">
        <v>23</v>
      </c>
      <c r="C42" s="30">
        <v>5</v>
      </c>
      <c r="D42" s="31">
        <v>60</v>
      </c>
      <c r="E42" s="31">
        <f t="shared" si="65"/>
        <v>1.002</v>
      </c>
      <c r="F42" s="31"/>
      <c r="G42" s="31">
        <v>4</v>
      </c>
      <c r="H42" s="31">
        <v>1.57</v>
      </c>
      <c r="I42" s="33">
        <v>223.1</v>
      </c>
      <c r="J42" s="78">
        <f t="shared" si="66"/>
        <v>1.333931240657698</v>
      </c>
      <c r="K42" s="33">
        <v>50</v>
      </c>
      <c r="L42" s="78">
        <f t="shared" si="67"/>
        <v>0.66696562032884898</v>
      </c>
      <c r="M42" s="33">
        <v>50</v>
      </c>
      <c r="N42" s="78">
        <f t="shared" si="68"/>
        <v>0.66696562032884898</v>
      </c>
      <c r="O42" s="78">
        <f t="shared" si="69"/>
        <v>2.6678624813153959</v>
      </c>
      <c r="P42" s="33">
        <v>13.33</v>
      </c>
      <c r="Q42" s="78">
        <f t="shared" si="70"/>
        <v>0.35562606875934227</v>
      </c>
      <c r="R42" s="33"/>
      <c r="S42" s="33"/>
      <c r="T42" s="33">
        <v>40</v>
      </c>
      <c r="U42" s="78">
        <f t="shared" si="71"/>
        <v>1.0671449925261585</v>
      </c>
      <c r="V42" s="33">
        <v>14.56</v>
      </c>
      <c r="W42" s="33">
        <f t="shared" si="72"/>
        <v>0.3884407772795217</v>
      </c>
      <c r="X42" s="78">
        <f t="shared" si="73"/>
        <v>4.4790743198804179</v>
      </c>
      <c r="Y42" s="33">
        <v>34</v>
      </c>
      <c r="Z42" s="78">
        <f t="shared" si="74"/>
        <v>1.5228852687593422</v>
      </c>
      <c r="AA42" s="33">
        <v>0.37</v>
      </c>
      <c r="AB42" s="113">
        <f t="shared" si="75"/>
        <v>1.6572574983557548E-2</v>
      </c>
      <c r="AC42" s="78">
        <f t="shared" si="76"/>
        <v>6.018532163623318</v>
      </c>
      <c r="AD42" s="33"/>
      <c r="AE42" s="33">
        <f t="shared" si="77"/>
        <v>0</v>
      </c>
      <c r="AF42" s="33">
        <v>101.92</v>
      </c>
      <c r="AG42" s="78">
        <f t="shared" si="78"/>
        <v>4.5650725468221216</v>
      </c>
      <c r="AH42" s="33">
        <v>2.4300000000000002</v>
      </c>
      <c r="AI42" s="33">
        <v>0.14000000000000001</v>
      </c>
      <c r="AJ42" s="33">
        <v>0.18</v>
      </c>
      <c r="AK42" s="33">
        <v>0.25</v>
      </c>
      <c r="AL42" s="36">
        <f t="shared" ref="AL42:AL47" si="81">AJ42+AI42+AH42+AG42+AC42+AK42</f>
        <v>13.583604710445439</v>
      </c>
      <c r="AM42" s="31">
        <v>55</v>
      </c>
      <c r="AN42" s="36">
        <f t="shared" si="79"/>
        <v>7.4709825907449909</v>
      </c>
      <c r="AO42" s="36">
        <f t="shared" si="80"/>
        <v>21.096696475792811</v>
      </c>
      <c r="AP42" s="88">
        <v>19.12</v>
      </c>
      <c r="AQ42" s="89">
        <f t="shared" si="16"/>
        <v>110.33837068929293</v>
      </c>
      <c r="AR42" s="87">
        <f t="shared" si="17"/>
        <v>1.97669647579281</v>
      </c>
    </row>
    <row r="43" spans="1:44" ht="18.75" hidden="1">
      <c r="A43" s="19">
        <v>22</v>
      </c>
      <c r="B43" s="20" t="s">
        <v>24</v>
      </c>
      <c r="C43" s="35">
        <v>6</v>
      </c>
      <c r="D43" s="33">
        <v>80</v>
      </c>
      <c r="E43" s="31">
        <f t="shared" si="65"/>
        <v>1.3359999999999999</v>
      </c>
      <c r="F43" s="31"/>
      <c r="G43" s="31">
        <v>4</v>
      </c>
      <c r="H43" s="31">
        <v>1.57</v>
      </c>
      <c r="I43" s="33">
        <v>223.1</v>
      </c>
      <c r="J43" s="78">
        <f t="shared" si="66"/>
        <v>1.333931240657698</v>
      </c>
      <c r="K43" s="33">
        <v>50</v>
      </c>
      <c r="L43" s="78">
        <f t="shared" si="67"/>
        <v>0.66696562032884898</v>
      </c>
      <c r="M43" s="33">
        <v>50</v>
      </c>
      <c r="N43" s="78">
        <f t="shared" si="68"/>
        <v>0.66696562032884898</v>
      </c>
      <c r="O43" s="78">
        <f t="shared" si="69"/>
        <v>2.6678624813153959</v>
      </c>
      <c r="P43" s="33">
        <v>13.33</v>
      </c>
      <c r="Q43" s="78">
        <f t="shared" si="70"/>
        <v>0.35562606875934227</v>
      </c>
      <c r="R43" s="33"/>
      <c r="S43" s="33"/>
      <c r="T43" s="33">
        <v>40</v>
      </c>
      <c r="U43" s="78">
        <f t="shared" si="71"/>
        <v>1.0671449925261585</v>
      </c>
      <c r="V43" s="33">
        <v>14.56</v>
      </c>
      <c r="W43" s="33">
        <f t="shared" si="72"/>
        <v>0.3884407772795217</v>
      </c>
      <c r="X43" s="78">
        <f t="shared" si="73"/>
        <v>4.4790743198804179</v>
      </c>
      <c r="Y43" s="33">
        <v>34</v>
      </c>
      <c r="Z43" s="78">
        <f t="shared" si="74"/>
        <v>1.5228852687593422</v>
      </c>
      <c r="AA43" s="33">
        <v>0.37</v>
      </c>
      <c r="AB43" s="113">
        <f t="shared" si="75"/>
        <v>1.6572574983557548E-2</v>
      </c>
      <c r="AC43" s="78">
        <f t="shared" si="76"/>
        <v>6.018532163623318</v>
      </c>
      <c r="AD43" s="33"/>
      <c r="AE43" s="33">
        <f t="shared" si="77"/>
        <v>0</v>
      </c>
      <c r="AF43" s="33">
        <v>101.92</v>
      </c>
      <c r="AG43" s="78">
        <f t="shared" si="78"/>
        <v>4.5650725468221216</v>
      </c>
      <c r="AH43" s="33">
        <v>2.4300000000000002</v>
      </c>
      <c r="AI43" s="33">
        <v>0.14000000000000001</v>
      </c>
      <c r="AJ43" s="33">
        <v>0.18</v>
      </c>
      <c r="AK43" s="33">
        <v>0.25</v>
      </c>
      <c r="AL43" s="36">
        <f t="shared" si="81"/>
        <v>13.583604710445439</v>
      </c>
      <c r="AM43" s="31">
        <v>15</v>
      </c>
      <c r="AN43" s="36">
        <f t="shared" si="79"/>
        <v>2.0375407065668161</v>
      </c>
      <c r="AO43" s="36">
        <f t="shared" si="80"/>
        <v>20.869850277128368</v>
      </c>
      <c r="AP43" s="88"/>
      <c r="AQ43" s="89" t="e">
        <f t="shared" si="16"/>
        <v>#DIV/0!</v>
      </c>
      <c r="AR43" s="87">
        <f t="shared" si="17"/>
        <v>20.869850277128368</v>
      </c>
    </row>
    <row r="44" spans="1:44" ht="18.75">
      <c r="A44" s="19">
        <v>23</v>
      </c>
      <c r="B44" s="20" t="s">
        <v>25</v>
      </c>
      <c r="C44" s="30">
        <v>5</v>
      </c>
      <c r="D44" s="31">
        <v>75</v>
      </c>
      <c r="E44" s="31">
        <f t="shared" si="65"/>
        <v>1.2524999999999999</v>
      </c>
      <c r="F44" s="31"/>
      <c r="G44" s="31">
        <v>4</v>
      </c>
      <c r="H44" s="31">
        <v>1.57</v>
      </c>
      <c r="I44" s="33">
        <v>223.1</v>
      </c>
      <c r="J44" s="78">
        <f t="shared" si="66"/>
        <v>1.333931240657698</v>
      </c>
      <c r="K44" s="33">
        <v>50</v>
      </c>
      <c r="L44" s="78">
        <f t="shared" si="67"/>
        <v>0.66696562032884898</v>
      </c>
      <c r="M44" s="33">
        <v>50</v>
      </c>
      <c r="N44" s="78">
        <f t="shared" si="68"/>
        <v>0.66696562032884898</v>
      </c>
      <c r="O44" s="78">
        <f t="shared" si="69"/>
        <v>2.6678624813153959</v>
      </c>
      <c r="P44" s="33">
        <v>13.33</v>
      </c>
      <c r="Q44" s="78">
        <f t="shared" si="70"/>
        <v>0.35562606875934227</v>
      </c>
      <c r="R44" s="33"/>
      <c r="S44" s="33"/>
      <c r="T44" s="33">
        <v>40</v>
      </c>
      <c r="U44" s="78">
        <f t="shared" si="71"/>
        <v>1.0671449925261585</v>
      </c>
      <c r="V44" s="33">
        <v>14.56</v>
      </c>
      <c r="W44" s="33">
        <f t="shared" si="72"/>
        <v>0.3884407772795217</v>
      </c>
      <c r="X44" s="78">
        <f t="shared" si="73"/>
        <v>4.4790743198804179</v>
      </c>
      <c r="Y44" s="33">
        <v>34</v>
      </c>
      <c r="Z44" s="78">
        <f t="shared" si="74"/>
        <v>1.5228852687593422</v>
      </c>
      <c r="AA44" s="33">
        <v>0.37</v>
      </c>
      <c r="AB44" s="113">
        <f t="shared" si="75"/>
        <v>1.6572574983557548E-2</v>
      </c>
      <c r="AC44" s="78">
        <f t="shared" si="76"/>
        <v>6.018532163623318</v>
      </c>
      <c r="AD44" s="33"/>
      <c r="AE44" s="33">
        <f t="shared" si="77"/>
        <v>0</v>
      </c>
      <c r="AF44" s="33">
        <v>101.92</v>
      </c>
      <c r="AG44" s="78">
        <f t="shared" si="78"/>
        <v>4.5650725468221216</v>
      </c>
      <c r="AH44" s="33">
        <v>2.4300000000000002</v>
      </c>
      <c r="AI44" s="33">
        <v>0.14000000000000001</v>
      </c>
      <c r="AJ44" s="33">
        <v>0.18</v>
      </c>
      <c r="AK44" s="33">
        <v>0.25</v>
      </c>
      <c r="AL44" s="36">
        <f t="shared" si="81"/>
        <v>13.583604710445439</v>
      </c>
      <c r="AM44" s="31">
        <v>55</v>
      </c>
      <c r="AN44" s="36">
        <f t="shared" si="79"/>
        <v>7.4709825907449909</v>
      </c>
      <c r="AO44" s="36">
        <f t="shared" si="80"/>
        <v>26.370870594741014</v>
      </c>
      <c r="AP44" s="88">
        <v>23.89</v>
      </c>
      <c r="AQ44" s="89">
        <f t="shared" si="16"/>
        <v>110.38455669627882</v>
      </c>
      <c r="AR44" s="87">
        <f t="shared" si="17"/>
        <v>2.4808705947410132</v>
      </c>
    </row>
    <row r="45" spans="1:44" ht="18.75">
      <c r="A45" s="19">
        <v>24</v>
      </c>
      <c r="B45" s="20" t="s">
        <v>3</v>
      </c>
      <c r="C45" s="34">
        <v>5</v>
      </c>
      <c r="D45" s="32">
        <v>80</v>
      </c>
      <c r="E45" s="31">
        <f t="shared" si="65"/>
        <v>1.3359999999999999</v>
      </c>
      <c r="F45" s="31"/>
      <c r="G45" s="31">
        <v>4</v>
      </c>
      <c r="H45" s="31">
        <v>1.57</v>
      </c>
      <c r="I45" s="33">
        <v>223.1</v>
      </c>
      <c r="J45" s="78">
        <f t="shared" si="66"/>
        <v>1.333931240657698</v>
      </c>
      <c r="K45" s="33">
        <v>50</v>
      </c>
      <c r="L45" s="78">
        <f t="shared" si="67"/>
        <v>0.66696562032884898</v>
      </c>
      <c r="M45" s="33">
        <v>50</v>
      </c>
      <c r="N45" s="78">
        <f t="shared" si="68"/>
        <v>0.66696562032884898</v>
      </c>
      <c r="O45" s="78">
        <f t="shared" si="69"/>
        <v>2.6678624813153959</v>
      </c>
      <c r="P45" s="33">
        <v>13.33</v>
      </c>
      <c r="Q45" s="78">
        <f t="shared" si="70"/>
        <v>0.35562606875934227</v>
      </c>
      <c r="R45" s="33"/>
      <c r="S45" s="33"/>
      <c r="T45" s="33">
        <v>40</v>
      </c>
      <c r="U45" s="78">
        <f t="shared" si="71"/>
        <v>1.0671449925261585</v>
      </c>
      <c r="V45" s="33">
        <v>14.56</v>
      </c>
      <c r="W45" s="33">
        <f t="shared" si="72"/>
        <v>0.3884407772795217</v>
      </c>
      <c r="X45" s="78">
        <f t="shared" si="73"/>
        <v>4.4790743198804179</v>
      </c>
      <c r="Y45" s="33">
        <v>34</v>
      </c>
      <c r="Z45" s="78">
        <f t="shared" si="74"/>
        <v>1.5228852687593422</v>
      </c>
      <c r="AA45" s="33">
        <v>0.37</v>
      </c>
      <c r="AB45" s="113">
        <f t="shared" si="75"/>
        <v>1.6572574983557548E-2</v>
      </c>
      <c r="AC45" s="78">
        <f t="shared" si="76"/>
        <v>6.018532163623318</v>
      </c>
      <c r="AD45" s="33"/>
      <c r="AE45" s="33">
        <f t="shared" si="77"/>
        <v>0</v>
      </c>
      <c r="AF45" s="33">
        <v>101.92</v>
      </c>
      <c r="AG45" s="78">
        <f t="shared" si="78"/>
        <v>4.5650725468221216</v>
      </c>
      <c r="AH45" s="33">
        <v>2.4300000000000002</v>
      </c>
      <c r="AI45" s="33">
        <v>0.14000000000000001</v>
      </c>
      <c r="AJ45" s="33">
        <v>0.18</v>
      </c>
      <c r="AK45" s="33">
        <v>0.25</v>
      </c>
      <c r="AL45" s="36">
        <f t="shared" si="81"/>
        <v>13.583604710445439</v>
      </c>
      <c r="AM45" s="31">
        <v>55</v>
      </c>
      <c r="AN45" s="36">
        <f t="shared" si="79"/>
        <v>7.4709825907449909</v>
      </c>
      <c r="AO45" s="36">
        <f t="shared" si="80"/>
        <v>28.128928634390409</v>
      </c>
      <c r="AP45" s="88">
        <v>25.49</v>
      </c>
      <c r="AQ45" s="89">
        <f t="shared" si="16"/>
        <v>110.35279966414441</v>
      </c>
      <c r="AR45" s="87">
        <f t="shared" si="17"/>
        <v>2.6389286343904104</v>
      </c>
    </row>
    <row r="46" spans="1:44" ht="18.75">
      <c r="A46" s="19">
        <v>25</v>
      </c>
      <c r="B46" s="20" t="s">
        <v>26</v>
      </c>
      <c r="C46" s="34">
        <v>5</v>
      </c>
      <c r="D46" s="32">
        <v>30</v>
      </c>
      <c r="E46" s="31">
        <f t="shared" si="65"/>
        <v>0.501</v>
      </c>
      <c r="F46" s="31"/>
      <c r="G46" s="31">
        <v>4</v>
      </c>
      <c r="H46" s="31">
        <v>1.57</v>
      </c>
      <c r="I46" s="33">
        <v>223.1</v>
      </c>
      <c r="J46" s="78">
        <f t="shared" si="66"/>
        <v>1.333931240657698</v>
      </c>
      <c r="K46" s="33">
        <v>50</v>
      </c>
      <c r="L46" s="78">
        <f t="shared" si="67"/>
        <v>0.66696562032884898</v>
      </c>
      <c r="M46" s="33">
        <v>50</v>
      </c>
      <c r="N46" s="78">
        <f t="shared" si="68"/>
        <v>0.66696562032884898</v>
      </c>
      <c r="O46" s="78">
        <f t="shared" si="69"/>
        <v>2.6678624813153959</v>
      </c>
      <c r="P46" s="33">
        <v>13.33</v>
      </c>
      <c r="Q46" s="78">
        <f t="shared" si="70"/>
        <v>0.35562606875934227</v>
      </c>
      <c r="R46" s="33"/>
      <c r="S46" s="33"/>
      <c r="T46" s="33">
        <v>40</v>
      </c>
      <c r="U46" s="78">
        <f t="shared" si="71"/>
        <v>1.0671449925261585</v>
      </c>
      <c r="V46" s="33">
        <v>14.56</v>
      </c>
      <c r="W46" s="33">
        <f t="shared" si="72"/>
        <v>0.3884407772795217</v>
      </c>
      <c r="X46" s="78">
        <f t="shared" si="73"/>
        <v>4.4790743198804179</v>
      </c>
      <c r="Y46" s="33">
        <v>34</v>
      </c>
      <c r="Z46" s="78">
        <f t="shared" si="74"/>
        <v>1.5228852687593422</v>
      </c>
      <c r="AA46" s="33">
        <v>0.37</v>
      </c>
      <c r="AB46" s="113">
        <f t="shared" si="75"/>
        <v>1.6572574983557548E-2</v>
      </c>
      <c r="AC46" s="78">
        <f t="shared" si="76"/>
        <v>6.018532163623318</v>
      </c>
      <c r="AD46" s="33"/>
      <c r="AE46" s="33">
        <f t="shared" si="77"/>
        <v>0</v>
      </c>
      <c r="AF46" s="33">
        <v>101.92</v>
      </c>
      <c r="AG46" s="78">
        <f t="shared" si="78"/>
        <v>4.5650725468221216</v>
      </c>
      <c r="AH46" s="33">
        <v>2.4300000000000002</v>
      </c>
      <c r="AI46" s="33">
        <v>0.14000000000000001</v>
      </c>
      <c r="AJ46" s="33">
        <v>0.18</v>
      </c>
      <c r="AK46" s="33">
        <v>0.25</v>
      </c>
      <c r="AL46" s="36">
        <f t="shared" si="81"/>
        <v>13.583604710445439</v>
      </c>
      <c r="AM46" s="31">
        <v>55</v>
      </c>
      <c r="AN46" s="36">
        <f t="shared" si="79"/>
        <v>7.4709825907449909</v>
      </c>
      <c r="AO46" s="36">
        <f t="shared" si="80"/>
        <v>10.548348237896406</v>
      </c>
      <c r="AP46" s="88">
        <v>9.56</v>
      </c>
      <c r="AQ46" s="89">
        <f t="shared" si="16"/>
        <v>110.33837068929293</v>
      </c>
      <c r="AR46" s="87">
        <f t="shared" si="17"/>
        <v>0.98834823789640502</v>
      </c>
    </row>
    <row r="47" spans="1:44" ht="0.75" customHeight="1">
      <c r="A47" s="19">
        <v>26</v>
      </c>
      <c r="B47" s="20" t="s">
        <v>27</v>
      </c>
      <c r="C47" s="30">
        <v>6</v>
      </c>
      <c r="D47" s="31">
        <v>95</v>
      </c>
      <c r="E47" s="31">
        <f t="shared" si="65"/>
        <v>1.5865</v>
      </c>
      <c r="F47" s="31"/>
      <c r="G47" s="31">
        <v>4</v>
      </c>
      <c r="H47" s="31">
        <v>1.57</v>
      </c>
      <c r="I47" s="31">
        <v>186.36</v>
      </c>
      <c r="J47" s="31">
        <v>2.2599999999999998</v>
      </c>
      <c r="K47" s="31"/>
      <c r="L47" s="31"/>
      <c r="M47" s="31">
        <v>50</v>
      </c>
      <c r="N47" s="31">
        <f t="shared" ref="N47:N55" si="82">J47*M47/100</f>
        <v>1.1299999999999999</v>
      </c>
      <c r="O47" s="31">
        <f t="shared" ref="O47:O55" si="83">N47+J47</f>
        <v>3.3899999999999997</v>
      </c>
      <c r="P47" s="31">
        <v>11.34</v>
      </c>
      <c r="Q47" s="31">
        <f t="shared" ref="Q47:Q55" si="84">O47*P47/100</f>
        <v>0.38442599999999999</v>
      </c>
      <c r="R47" s="31">
        <v>5.27</v>
      </c>
      <c r="S47" s="31">
        <f t="shared" ref="S47:S55" si="85">O47*R47/100</f>
        <v>0.17865299999999998</v>
      </c>
      <c r="T47" s="31">
        <v>38.42</v>
      </c>
      <c r="U47" s="31">
        <f t="shared" ref="U47:U55" si="86">O47*T47/100</f>
        <v>1.302438</v>
      </c>
      <c r="V47" s="31">
        <v>12.41</v>
      </c>
      <c r="W47" s="31">
        <f t="shared" ref="W47:W55" si="87">O47*V47/100</f>
        <v>0.42069899999999999</v>
      </c>
      <c r="X47" s="31">
        <f t="shared" ref="X47:X55" si="88">O47+Q47+S47+U47+W47</f>
        <v>5.6762159999999993</v>
      </c>
      <c r="Y47" s="31">
        <v>34</v>
      </c>
      <c r="Z47" s="31">
        <f t="shared" ref="Z47:Z55" si="89">X47*Y47/100</f>
        <v>1.9299134399999998</v>
      </c>
      <c r="AA47" s="31">
        <v>0.52</v>
      </c>
      <c r="AB47" s="31">
        <f t="shared" ref="AB47:AB55" si="90">X47*AA47/100</f>
        <v>2.95163232E-2</v>
      </c>
      <c r="AC47" s="31">
        <f t="shared" ref="AC47:AC55" si="91">AB47+Z47+X47</f>
        <v>7.6356457631999994</v>
      </c>
      <c r="AD47" s="31"/>
      <c r="AE47" s="31">
        <f t="shared" ref="AE47:AE55" si="92">AC47*AD47/100</f>
        <v>0</v>
      </c>
      <c r="AF47" s="36">
        <v>131.83000000000001</v>
      </c>
      <c r="AG47" s="31">
        <f t="shared" ref="AG47:AG55" si="93">X47*AF47/100</f>
        <v>7.4829555528</v>
      </c>
      <c r="AH47" s="33">
        <v>2.4300000000000002</v>
      </c>
      <c r="AI47" s="31">
        <v>0.56999999999999995</v>
      </c>
      <c r="AJ47" s="31">
        <v>0.12</v>
      </c>
      <c r="AK47" s="31"/>
      <c r="AL47" s="36">
        <f t="shared" si="81"/>
        <v>18.238601316</v>
      </c>
      <c r="AM47" s="31">
        <v>15</v>
      </c>
      <c r="AN47" s="36">
        <f t="shared" si="79"/>
        <v>2.7357901974000005</v>
      </c>
      <c r="AO47" s="36">
        <f t="shared" si="80"/>
        <v>33.275872136009106</v>
      </c>
      <c r="AP47" s="88">
        <v>9.15</v>
      </c>
      <c r="AQ47" s="89">
        <f t="shared" si="16"/>
        <v>363.67073372687548</v>
      </c>
      <c r="AR47" s="87">
        <f t="shared" si="17"/>
        <v>24.125872136009107</v>
      </c>
    </row>
    <row r="48" spans="1:44" ht="19.5">
      <c r="A48" s="184" t="s">
        <v>28</v>
      </c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6"/>
      <c r="AP48" s="88"/>
      <c r="AQ48" s="89" t="e">
        <f t="shared" si="16"/>
        <v>#DIV/0!</v>
      </c>
      <c r="AR48" s="87">
        <f t="shared" si="17"/>
        <v>0</v>
      </c>
    </row>
    <row r="49" spans="1:44" ht="18.75">
      <c r="A49" s="19">
        <v>26</v>
      </c>
      <c r="B49" s="20" t="s">
        <v>29</v>
      </c>
      <c r="C49" s="30"/>
      <c r="D49" s="31">
        <v>5</v>
      </c>
      <c r="E49" s="31">
        <f t="shared" si="65"/>
        <v>8.3499999999999991E-2</v>
      </c>
      <c r="F49" s="31"/>
      <c r="G49" s="31">
        <v>4</v>
      </c>
      <c r="H49" s="31">
        <v>1.57</v>
      </c>
      <c r="I49" s="33">
        <v>223.1</v>
      </c>
      <c r="J49" s="78">
        <f t="shared" ref="J49:J53" si="94">I49/167.25</f>
        <v>1.333931240657698</v>
      </c>
      <c r="K49" s="33">
        <v>50</v>
      </c>
      <c r="L49" s="78">
        <f t="shared" ref="L49:L53" si="95">J49*K49%</f>
        <v>0.66696562032884898</v>
      </c>
      <c r="M49" s="33">
        <v>50</v>
      </c>
      <c r="N49" s="78">
        <f t="shared" ref="N49:N53" si="96">J49*M49/100</f>
        <v>0.66696562032884898</v>
      </c>
      <c r="O49" s="78">
        <f t="shared" ref="O49:O53" si="97">N49+L49+J49</f>
        <v>2.6678624813153959</v>
      </c>
      <c r="P49" s="33">
        <v>13.33</v>
      </c>
      <c r="Q49" s="78">
        <f t="shared" ref="Q49:Q53" si="98">O49*P49/100</f>
        <v>0.35562606875934227</v>
      </c>
      <c r="R49" s="33"/>
      <c r="S49" s="33"/>
      <c r="T49" s="33">
        <v>40</v>
      </c>
      <c r="U49" s="78">
        <f t="shared" ref="U49:U53" si="99">O49*T49/100</f>
        <v>1.0671449925261585</v>
      </c>
      <c r="V49" s="33">
        <v>14.56</v>
      </c>
      <c r="W49" s="33">
        <f t="shared" ref="W49:W53" si="100">O49*V49/100</f>
        <v>0.3884407772795217</v>
      </c>
      <c r="X49" s="78">
        <f t="shared" ref="X49:X53" si="101">O49+Q49+S49+U49+W49</f>
        <v>4.4790743198804179</v>
      </c>
      <c r="Y49" s="33">
        <v>34</v>
      </c>
      <c r="Z49" s="78">
        <f t="shared" ref="Z49:Z53" si="102">X49*Y49/100</f>
        <v>1.5228852687593422</v>
      </c>
      <c r="AA49" s="33">
        <v>0.37</v>
      </c>
      <c r="AB49" s="113">
        <f t="shared" ref="AB49:AB53" si="103">X49*AA49/100</f>
        <v>1.6572574983557548E-2</v>
      </c>
      <c r="AC49" s="78">
        <f t="shared" ref="AC49:AC53" si="104">AB49+Z49+X49</f>
        <v>6.018532163623318</v>
      </c>
      <c r="AD49" s="33"/>
      <c r="AE49" s="33">
        <f t="shared" ref="AE49:AE53" si="105">AC49*AD49/100</f>
        <v>0</v>
      </c>
      <c r="AF49" s="33">
        <v>101.92</v>
      </c>
      <c r="AG49" s="78">
        <f t="shared" ref="AG49:AG53" si="106">X49*AF49/100</f>
        <v>4.5650725468221216</v>
      </c>
      <c r="AH49" s="33">
        <v>2.4300000000000002</v>
      </c>
      <c r="AI49" s="33">
        <v>0.14000000000000001</v>
      </c>
      <c r="AJ49" s="33">
        <v>0.18</v>
      </c>
      <c r="AK49" s="33">
        <v>0.25</v>
      </c>
      <c r="AL49" s="36">
        <f>AJ49+AI49+AH49+AG49+AC49+AK49</f>
        <v>13.583604710445439</v>
      </c>
      <c r="AM49" s="31">
        <v>155</v>
      </c>
      <c r="AN49" s="36">
        <f t="shared" ref="AN49:AN55" si="107">AL49*AM49/100</f>
        <v>21.054587301190431</v>
      </c>
      <c r="AO49" s="36">
        <f t="shared" ref="AO49:AO55" si="108">(AL49*E49)+(AN49*E49)</f>
        <v>2.8922890329715947</v>
      </c>
      <c r="AP49" s="88">
        <v>2.62</v>
      </c>
      <c r="AQ49" s="89">
        <f>AO49/AP49*100</f>
        <v>110.39271118212193</v>
      </c>
      <c r="AR49" s="87">
        <f t="shared" si="17"/>
        <v>0.27228903297159457</v>
      </c>
    </row>
    <row r="50" spans="1:44" ht="18" customHeight="1">
      <c r="A50" s="19">
        <v>27</v>
      </c>
      <c r="B50" s="20" t="s">
        <v>30</v>
      </c>
      <c r="C50" s="30"/>
      <c r="D50" s="31">
        <v>5</v>
      </c>
      <c r="E50" s="31">
        <f t="shared" si="65"/>
        <v>8.3499999999999991E-2</v>
      </c>
      <c r="F50" s="31"/>
      <c r="G50" s="31">
        <v>4</v>
      </c>
      <c r="H50" s="31">
        <v>1.57</v>
      </c>
      <c r="I50" s="33">
        <v>223.1</v>
      </c>
      <c r="J50" s="78">
        <f t="shared" si="94"/>
        <v>1.333931240657698</v>
      </c>
      <c r="K50" s="33">
        <v>50</v>
      </c>
      <c r="L50" s="78">
        <f t="shared" si="95"/>
        <v>0.66696562032884898</v>
      </c>
      <c r="M50" s="33">
        <v>50</v>
      </c>
      <c r="N50" s="78">
        <f t="shared" si="96"/>
        <v>0.66696562032884898</v>
      </c>
      <c r="O50" s="78">
        <f t="shared" si="97"/>
        <v>2.6678624813153959</v>
      </c>
      <c r="P50" s="33">
        <v>13.33</v>
      </c>
      <c r="Q50" s="78">
        <f t="shared" si="98"/>
        <v>0.35562606875934227</v>
      </c>
      <c r="R50" s="33"/>
      <c r="S50" s="33"/>
      <c r="T50" s="33">
        <v>40</v>
      </c>
      <c r="U50" s="78">
        <f t="shared" si="99"/>
        <v>1.0671449925261585</v>
      </c>
      <c r="V50" s="33">
        <v>14.56</v>
      </c>
      <c r="W50" s="33">
        <f t="shared" si="100"/>
        <v>0.3884407772795217</v>
      </c>
      <c r="X50" s="78">
        <f t="shared" si="101"/>
        <v>4.4790743198804179</v>
      </c>
      <c r="Y50" s="33">
        <v>34</v>
      </c>
      <c r="Z50" s="78">
        <f t="shared" si="102"/>
        <v>1.5228852687593422</v>
      </c>
      <c r="AA50" s="33">
        <v>0.37</v>
      </c>
      <c r="AB50" s="113">
        <f t="shared" si="103"/>
        <v>1.6572574983557548E-2</v>
      </c>
      <c r="AC50" s="78">
        <f t="shared" si="104"/>
        <v>6.018532163623318</v>
      </c>
      <c r="AD50" s="33"/>
      <c r="AE50" s="33">
        <f t="shared" si="105"/>
        <v>0</v>
      </c>
      <c r="AF50" s="33">
        <v>101.92</v>
      </c>
      <c r="AG50" s="78">
        <f t="shared" si="106"/>
        <v>4.5650725468221216</v>
      </c>
      <c r="AH50" s="33">
        <v>2.4300000000000002</v>
      </c>
      <c r="AI50" s="33">
        <v>0.14000000000000001</v>
      </c>
      <c r="AJ50" s="33">
        <v>0.18</v>
      </c>
      <c r="AK50" s="33">
        <v>0.25</v>
      </c>
      <c r="AL50" s="36">
        <f t="shared" ref="AL50:AL55" si="109">AJ50+AI50+AH50+AG50+AC50+AK50</f>
        <v>13.583604710445439</v>
      </c>
      <c r="AM50" s="31">
        <v>155</v>
      </c>
      <c r="AN50" s="36">
        <f t="shared" si="107"/>
        <v>21.054587301190431</v>
      </c>
      <c r="AO50" s="36">
        <f t="shared" si="108"/>
        <v>2.8922890329715947</v>
      </c>
      <c r="AP50" s="88">
        <v>2.62</v>
      </c>
      <c r="AQ50" s="89">
        <f t="shared" si="16"/>
        <v>110.39271118212193</v>
      </c>
      <c r="AR50" s="87">
        <f t="shared" si="17"/>
        <v>0.27228903297159457</v>
      </c>
    </row>
    <row r="51" spans="1:44" ht="18.75" hidden="1">
      <c r="A51" s="19">
        <v>29</v>
      </c>
      <c r="B51" s="20" t="s">
        <v>31</v>
      </c>
      <c r="C51" s="30">
        <v>4</v>
      </c>
      <c r="D51" s="31">
        <v>10</v>
      </c>
      <c r="E51" s="31">
        <f t="shared" si="65"/>
        <v>0.16699999999999998</v>
      </c>
      <c r="F51" s="31"/>
      <c r="G51" s="31">
        <v>4</v>
      </c>
      <c r="H51" s="31">
        <v>1.57</v>
      </c>
      <c r="I51" s="33">
        <v>223.1</v>
      </c>
      <c r="J51" s="78">
        <f t="shared" si="94"/>
        <v>1.333931240657698</v>
      </c>
      <c r="K51" s="33">
        <v>50</v>
      </c>
      <c r="L51" s="78">
        <f t="shared" si="95"/>
        <v>0.66696562032884898</v>
      </c>
      <c r="M51" s="33">
        <v>50</v>
      </c>
      <c r="N51" s="78">
        <f t="shared" si="96"/>
        <v>0.66696562032884898</v>
      </c>
      <c r="O51" s="78">
        <f t="shared" si="97"/>
        <v>2.6678624813153959</v>
      </c>
      <c r="P51" s="33">
        <v>13.33</v>
      </c>
      <c r="Q51" s="78">
        <f t="shared" si="98"/>
        <v>0.35562606875934227</v>
      </c>
      <c r="R51" s="33"/>
      <c r="S51" s="33"/>
      <c r="T51" s="33">
        <v>40</v>
      </c>
      <c r="U51" s="78">
        <f t="shared" si="99"/>
        <v>1.0671449925261585</v>
      </c>
      <c r="V51" s="33">
        <v>14.56</v>
      </c>
      <c r="W51" s="33">
        <f t="shared" si="100"/>
        <v>0.3884407772795217</v>
      </c>
      <c r="X51" s="78">
        <f t="shared" si="101"/>
        <v>4.4790743198804179</v>
      </c>
      <c r="Y51" s="33">
        <v>34</v>
      </c>
      <c r="Z51" s="78">
        <f t="shared" si="102"/>
        <v>1.5228852687593422</v>
      </c>
      <c r="AA51" s="33">
        <v>0.37</v>
      </c>
      <c r="AB51" s="113">
        <f t="shared" si="103"/>
        <v>1.6572574983557548E-2</v>
      </c>
      <c r="AC51" s="78">
        <f t="shared" si="104"/>
        <v>6.018532163623318</v>
      </c>
      <c r="AD51" s="33"/>
      <c r="AE51" s="33">
        <f t="shared" si="105"/>
        <v>0</v>
      </c>
      <c r="AF51" s="33">
        <v>101.92</v>
      </c>
      <c r="AG51" s="78">
        <f t="shared" si="106"/>
        <v>4.5650725468221216</v>
      </c>
      <c r="AH51" s="33">
        <v>2.4300000000000002</v>
      </c>
      <c r="AI51" s="33">
        <v>0.14000000000000001</v>
      </c>
      <c r="AJ51" s="33">
        <v>0.18</v>
      </c>
      <c r="AK51" s="33">
        <v>0.25</v>
      </c>
      <c r="AL51" s="36">
        <f t="shared" si="109"/>
        <v>13.583604710445439</v>
      </c>
      <c r="AM51" s="31">
        <v>50</v>
      </c>
      <c r="AN51" s="36">
        <f t="shared" si="107"/>
        <v>6.7918023552227194</v>
      </c>
      <c r="AO51" s="36">
        <f t="shared" si="108"/>
        <v>3.4026929799665817</v>
      </c>
      <c r="AP51" s="88">
        <v>0</v>
      </c>
      <c r="AQ51" s="89" t="e">
        <f t="shared" si="16"/>
        <v>#DIV/0!</v>
      </c>
      <c r="AR51" s="87">
        <f t="shared" si="17"/>
        <v>3.4026929799665817</v>
      </c>
    </row>
    <row r="52" spans="1:44" ht="18.75">
      <c r="A52" s="19">
        <v>28</v>
      </c>
      <c r="B52" s="20" t="s">
        <v>32</v>
      </c>
      <c r="C52" s="30">
        <v>3</v>
      </c>
      <c r="D52" s="31">
        <v>4</v>
      </c>
      <c r="E52" s="31">
        <f t="shared" si="65"/>
        <v>6.6799999999999998E-2</v>
      </c>
      <c r="F52" s="31"/>
      <c r="G52" s="31">
        <v>4</v>
      </c>
      <c r="H52" s="31">
        <v>1.57</v>
      </c>
      <c r="I52" s="33">
        <v>223.1</v>
      </c>
      <c r="J52" s="78">
        <f t="shared" si="94"/>
        <v>1.333931240657698</v>
      </c>
      <c r="K52" s="33">
        <v>50</v>
      </c>
      <c r="L52" s="78">
        <f t="shared" si="95"/>
        <v>0.66696562032884898</v>
      </c>
      <c r="M52" s="33">
        <v>50</v>
      </c>
      <c r="N52" s="78">
        <f t="shared" si="96"/>
        <v>0.66696562032884898</v>
      </c>
      <c r="O52" s="78">
        <f t="shared" si="97"/>
        <v>2.6678624813153959</v>
      </c>
      <c r="P52" s="33">
        <v>13.33</v>
      </c>
      <c r="Q52" s="78">
        <f t="shared" si="98"/>
        <v>0.35562606875934227</v>
      </c>
      <c r="R52" s="33"/>
      <c r="S52" s="33"/>
      <c r="T52" s="33">
        <v>40</v>
      </c>
      <c r="U52" s="78">
        <f t="shared" si="99"/>
        <v>1.0671449925261585</v>
      </c>
      <c r="V52" s="33">
        <v>14.56</v>
      </c>
      <c r="W52" s="33">
        <f t="shared" si="100"/>
        <v>0.3884407772795217</v>
      </c>
      <c r="X52" s="78">
        <f t="shared" si="101"/>
        <v>4.4790743198804179</v>
      </c>
      <c r="Y52" s="33">
        <v>34</v>
      </c>
      <c r="Z52" s="78">
        <f t="shared" si="102"/>
        <v>1.5228852687593422</v>
      </c>
      <c r="AA52" s="33">
        <v>0.37</v>
      </c>
      <c r="AB52" s="113">
        <f t="shared" si="103"/>
        <v>1.6572574983557548E-2</v>
      </c>
      <c r="AC52" s="78">
        <f t="shared" si="104"/>
        <v>6.018532163623318</v>
      </c>
      <c r="AD52" s="33"/>
      <c r="AE52" s="33">
        <f t="shared" si="105"/>
        <v>0</v>
      </c>
      <c r="AF52" s="33">
        <v>101.92</v>
      </c>
      <c r="AG52" s="78">
        <f t="shared" si="106"/>
        <v>4.5650725468221216</v>
      </c>
      <c r="AH52" s="33">
        <v>2.4300000000000002</v>
      </c>
      <c r="AI52" s="33">
        <v>0.14000000000000001</v>
      </c>
      <c r="AJ52" s="33">
        <v>0.18</v>
      </c>
      <c r="AK52" s="33">
        <v>0.25</v>
      </c>
      <c r="AL52" s="36">
        <f t="shared" si="109"/>
        <v>13.583604710445439</v>
      </c>
      <c r="AM52" s="31">
        <v>155</v>
      </c>
      <c r="AN52" s="36">
        <f t="shared" si="107"/>
        <v>21.054587301190431</v>
      </c>
      <c r="AO52" s="36">
        <f t="shared" si="108"/>
        <v>2.313831226377276</v>
      </c>
      <c r="AP52" s="88">
        <v>2.1</v>
      </c>
      <c r="AQ52" s="89">
        <f t="shared" si="16"/>
        <v>110.18243935129885</v>
      </c>
      <c r="AR52" s="87">
        <f t="shared" si="17"/>
        <v>0.21383122637727592</v>
      </c>
    </row>
    <row r="53" spans="1:44" ht="15.75" customHeight="1">
      <c r="A53" s="19">
        <v>29</v>
      </c>
      <c r="B53" s="20" t="s">
        <v>33</v>
      </c>
      <c r="C53" s="30">
        <v>3</v>
      </c>
      <c r="D53" s="31">
        <v>15</v>
      </c>
      <c r="E53" s="31">
        <f t="shared" si="65"/>
        <v>0.2505</v>
      </c>
      <c r="F53" s="31"/>
      <c r="G53" s="31">
        <v>4</v>
      </c>
      <c r="H53" s="31">
        <v>1.57</v>
      </c>
      <c r="I53" s="33">
        <v>223.1</v>
      </c>
      <c r="J53" s="78">
        <f t="shared" si="94"/>
        <v>1.333931240657698</v>
      </c>
      <c r="K53" s="33">
        <v>50</v>
      </c>
      <c r="L53" s="78">
        <f t="shared" si="95"/>
        <v>0.66696562032884898</v>
      </c>
      <c r="M53" s="33">
        <v>50</v>
      </c>
      <c r="N53" s="78">
        <f t="shared" si="96"/>
        <v>0.66696562032884898</v>
      </c>
      <c r="O53" s="78">
        <f t="shared" si="97"/>
        <v>2.6678624813153959</v>
      </c>
      <c r="P53" s="33">
        <v>13.33</v>
      </c>
      <c r="Q53" s="78">
        <f t="shared" si="98"/>
        <v>0.35562606875934227</v>
      </c>
      <c r="R53" s="33"/>
      <c r="S53" s="33"/>
      <c r="T53" s="33">
        <v>40</v>
      </c>
      <c r="U53" s="78">
        <f t="shared" si="99"/>
        <v>1.0671449925261585</v>
      </c>
      <c r="V53" s="33">
        <v>14.56</v>
      </c>
      <c r="W53" s="33">
        <f t="shared" si="100"/>
        <v>0.3884407772795217</v>
      </c>
      <c r="X53" s="78">
        <f t="shared" si="101"/>
        <v>4.4790743198804179</v>
      </c>
      <c r="Y53" s="33">
        <v>34</v>
      </c>
      <c r="Z53" s="78">
        <f t="shared" si="102"/>
        <v>1.5228852687593422</v>
      </c>
      <c r="AA53" s="33">
        <v>0.37</v>
      </c>
      <c r="AB53" s="113">
        <f t="shared" si="103"/>
        <v>1.6572574983557548E-2</v>
      </c>
      <c r="AC53" s="78">
        <f t="shared" si="104"/>
        <v>6.018532163623318</v>
      </c>
      <c r="AD53" s="33"/>
      <c r="AE53" s="33">
        <f t="shared" si="105"/>
        <v>0</v>
      </c>
      <c r="AF53" s="33">
        <v>101.92</v>
      </c>
      <c r="AG53" s="78">
        <f t="shared" si="106"/>
        <v>4.5650725468221216</v>
      </c>
      <c r="AH53" s="33">
        <v>2.4300000000000002</v>
      </c>
      <c r="AI53" s="33">
        <v>0.14000000000000001</v>
      </c>
      <c r="AJ53" s="33">
        <v>0.18</v>
      </c>
      <c r="AK53" s="33">
        <v>0.25</v>
      </c>
      <c r="AL53" s="36">
        <f t="shared" si="109"/>
        <v>13.583604710445439</v>
      </c>
      <c r="AM53" s="31">
        <v>115</v>
      </c>
      <c r="AN53" s="36">
        <f t="shared" si="107"/>
        <v>15.621145417012256</v>
      </c>
      <c r="AO53" s="36">
        <f t="shared" si="108"/>
        <v>7.3157899069281527</v>
      </c>
      <c r="AP53" s="88">
        <v>6.63</v>
      </c>
      <c r="AQ53" s="89">
        <f t="shared" si="16"/>
        <v>110.34373916935374</v>
      </c>
      <c r="AR53" s="87">
        <f t="shared" si="17"/>
        <v>0.68578990692815278</v>
      </c>
    </row>
    <row r="54" spans="1:44" ht="18.75" hidden="1">
      <c r="A54" s="19">
        <v>32</v>
      </c>
      <c r="B54" s="20" t="s">
        <v>43</v>
      </c>
      <c r="C54" s="30">
        <v>3</v>
      </c>
      <c r="D54" s="31">
        <v>2</v>
      </c>
      <c r="E54" s="31">
        <f t="shared" si="65"/>
        <v>3.3399999999999999E-2</v>
      </c>
      <c r="F54" s="31"/>
      <c r="G54" s="31">
        <v>4</v>
      </c>
      <c r="H54" s="31">
        <v>1.57</v>
      </c>
      <c r="I54" s="31">
        <v>186.36</v>
      </c>
      <c r="J54" s="31">
        <v>2.2599999999999998</v>
      </c>
      <c r="K54" s="31"/>
      <c r="L54" s="31"/>
      <c r="M54" s="31">
        <v>50</v>
      </c>
      <c r="N54" s="31">
        <f t="shared" si="82"/>
        <v>1.1299999999999999</v>
      </c>
      <c r="O54" s="31">
        <f t="shared" si="83"/>
        <v>3.3899999999999997</v>
      </c>
      <c r="P54" s="31">
        <v>11.34</v>
      </c>
      <c r="Q54" s="31">
        <f t="shared" si="84"/>
        <v>0.38442599999999999</v>
      </c>
      <c r="R54" s="31">
        <v>5.27</v>
      </c>
      <c r="S54" s="31">
        <f t="shared" si="85"/>
        <v>0.17865299999999998</v>
      </c>
      <c r="T54" s="31">
        <v>38.42</v>
      </c>
      <c r="U54" s="31">
        <f t="shared" si="86"/>
        <v>1.302438</v>
      </c>
      <c r="V54" s="31">
        <v>12.41</v>
      </c>
      <c r="W54" s="31">
        <f t="shared" si="87"/>
        <v>0.42069899999999999</v>
      </c>
      <c r="X54" s="31">
        <f t="shared" si="88"/>
        <v>5.6762159999999993</v>
      </c>
      <c r="Y54" s="31">
        <v>34</v>
      </c>
      <c r="Z54" s="31">
        <f t="shared" si="89"/>
        <v>1.9299134399999998</v>
      </c>
      <c r="AA54" s="31">
        <v>0.52</v>
      </c>
      <c r="AB54" s="31">
        <f t="shared" si="90"/>
        <v>2.95163232E-2</v>
      </c>
      <c r="AC54" s="31">
        <f t="shared" si="91"/>
        <v>7.6356457631999994</v>
      </c>
      <c r="AD54" s="31"/>
      <c r="AE54" s="31">
        <f t="shared" si="92"/>
        <v>0</v>
      </c>
      <c r="AF54" s="36">
        <v>131.83000000000001</v>
      </c>
      <c r="AG54" s="31">
        <f t="shared" si="93"/>
        <v>7.4829555528</v>
      </c>
      <c r="AH54" s="31">
        <v>7.0000000000000007E-2</v>
      </c>
      <c r="AI54" s="31">
        <v>0.56999999999999995</v>
      </c>
      <c r="AJ54" s="33">
        <v>0.18</v>
      </c>
      <c r="AK54" s="31"/>
      <c r="AL54" s="36">
        <f t="shared" si="109"/>
        <v>15.938601316</v>
      </c>
      <c r="AM54" s="31"/>
      <c r="AN54" s="36">
        <f t="shared" si="107"/>
        <v>0</v>
      </c>
      <c r="AO54" s="36">
        <f t="shared" si="108"/>
        <v>0.53234928395439995</v>
      </c>
      <c r="AP54">
        <v>0</v>
      </c>
      <c r="AQ54" s="87" t="e">
        <f t="shared" si="16"/>
        <v>#DIV/0!</v>
      </c>
    </row>
    <row r="55" spans="1:44" ht="18.75" hidden="1">
      <c r="A55" s="19">
        <v>33</v>
      </c>
      <c r="B55" s="20" t="s">
        <v>34</v>
      </c>
      <c r="C55" s="34">
        <v>5</v>
      </c>
      <c r="D55" s="32">
        <v>60</v>
      </c>
      <c r="E55" s="31">
        <f t="shared" si="65"/>
        <v>1.002</v>
      </c>
      <c r="F55" s="31"/>
      <c r="G55" s="31">
        <v>4</v>
      </c>
      <c r="H55" s="31">
        <v>1.57</v>
      </c>
      <c r="I55" s="31">
        <v>186.36</v>
      </c>
      <c r="J55" s="31">
        <v>2.2599999999999998</v>
      </c>
      <c r="K55" s="31"/>
      <c r="L55" s="31"/>
      <c r="M55" s="31">
        <v>50</v>
      </c>
      <c r="N55" s="31">
        <f t="shared" si="82"/>
        <v>1.1299999999999999</v>
      </c>
      <c r="O55" s="31">
        <f t="shared" si="83"/>
        <v>3.3899999999999997</v>
      </c>
      <c r="P55" s="31">
        <v>11.34</v>
      </c>
      <c r="Q55" s="31">
        <f t="shared" si="84"/>
        <v>0.38442599999999999</v>
      </c>
      <c r="R55" s="31">
        <v>5.27</v>
      </c>
      <c r="S55" s="31">
        <f t="shared" si="85"/>
        <v>0.17865299999999998</v>
      </c>
      <c r="T55" s="31">
        <v>38.42</v>
      </c>
      <c r="U55" s="31">
        <f t="shared" si="86"/>
        <v>1.302438</v>
      </c>
      <c r="V55" s="31">
        <v>12.41</v>
      </c>
      <c r="W55" s="31">
        <f t="shared" si="87"/>
        <v>0.42069899999999999</v>
      </c>
      <c r="X55" s="31">
        <f t="shared" si="88"/>
        <v>5.6762159999999993</v>
      </c>
      <c r="Y55" s="31">
        <v>34</v>
      </c>
      <c r="Z55" s="31">
        <f t="shared" si="89"/>
        <v>1.9299134399999998</v>
      </c>
      <c r="AA55" s="31">
        <v>0.52</v>
      </c>
      <c r="AB55" s="31">
        <f t="shared" si="90"/>
        <v>2.95163232E-2</v>
      </c>
      <c r="AC55" s="31">
        <f t="shared" si="91"/>
        <v>7.6356457631999994</v>
      </c>
      <c r="AD55" s="31"/>
      <c r="AE55" s="31">
        <f t="shared" si="92"/>
        <v>0</v>
      </c>
      <c r="AF55" s="36">
        <v>131.83000000000001</v>
      </c>
      <c r="AG55" s="31">
        <f t="shared" si="93"/>
        <v>7.4829555528</v>
      </c>
      <c r="AH55" s="31">
        <v>7.0000000000000007E-2</v>
      </c>
      <c r="AI55" s="31">
        <v>0.56999999999999995</v>
      </c>
      <c r="AJ55" s="33">
        <v>0.18</v>
      </c>
      <c r="AK55" s="31"/>
      <c r="AL55" s="36">
        <f t="shared" si="109"/>
        <v>15.938601316</v>
      </c>
      <c r="AM55" s="31"/>
      <c r="AN55" s="36">
        <f t="shared" si="107"/>
        <v>0</v>
      </c>
      <c r="AO55" s="36">
        <f t="shared" si="108"/>
        <v>15.970478518632</v>
      </c>
      <c r="AP55">
        <v>0</v>
      </c>
      <c r="AQ55" s="87" t="e">
        <f t="shared" si="16"/>
        <v>#DIV/0!</v>
      </c>
    </row>
    <row r="58" spans="1:44" ht="18.75">
      <c r="A58" s="192" t="s">
        <v>57</v>
      </c>
      <c r="B58" s="192"/>
      <c r="C58" s="15"/>
      <c r="D58" s="16"/>
      <c r="E58" s="16"/>
      <c r="F58" s="16"/>
      <c r="G58" s="16"/>
      <c r="H58" s="16"/>
      <c r="I58" s="25"/>
    </row>
    <row r="59" spans="1:44" ht="53.25" customHeight="1">
      <c r="A59" s="193" t="s">
        <v>53</v>
      </c>
      <c r="B59" s="193"/>
      <c r="C59" s="193"/>
      <c r="D59" s="193"/>
      <c r="E59" s="193"/>
      <c r="F59" s="193"/>
      <c r="G59" s="193"/>
      <c r="H59" s="193"/>
      <c r="I59" s="193"/>
    </row>
    <row r="61" spans="1:44" ht="23.25">
      <c r="A61" s="199" t="s">
        <v>47</v>
      </c>
      <c r="B61" s="200"/>
      <c r="C61" s="200"/>
      <c r="D61" s="200"/>
      <c r="E61" s="200"/>
      <c r="F61" s="200"/>
      <c r="G61" s="200"/>
      <c r="H61" s="200"/>
      <c r="I61" s="200"/>
    </row>
    <row r="62" spans="1:44" ht="21">
      <c r="A62" s="190" t="s">
        <v>50</v>
      </c>
      <c r="B62" s="190" t="s">
        <v>56</v>
      </c>
      <c r="C62" s="39"/>
      <c r="D62" s="201" t="s">
        <v>95</v>
      </c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</row>
    <row r="63" spans="1:44" ht="97.5" customHeight="1">
      <c r="A63" s="190"/>
      <c r="B63" s="190"/>
      <c r="C63" s="198" t="s">
        <v>68</v>
      </c>
      <c r="D63" s="187" t="s">
        <v>69</v>
      </c>
      <c r="E63" s="187" t="s">
        <v>70</v>
      </c>
      <c r="F63" s="187" t="s">
        <v>71</v>
      </c>
      <c r="G63" s="188" t="s">
        <v>72</v>
      </c>
      <c r="H63" s="188" t="s">
        <v>73</v>
      </c>
      <c r="I63" s="188" t="s">
        <v>74</v>
      </c>
      <c r="J63" s="189" t="s">
        <v>120</v>
      </c>
      <c r="K63" s="189" t="s">
        <v>75</v>
      </c>
      <c r="L63" s="189"/>
      <c r="M63" s="189" t="s">
        <v>76</v>
      </c>
      <c r="N63" s="189"/>
      <c r="O63" s="189" t="s">
        <v>77</v>
      </c>
      <c r="P63" s="189" t="s">
        <v>78</v>
      </c>
      <c r="Q63" s="189"/>
      <c r="R63" s="189" t="s">
        <v>79</v>
      </c>
      <c r="S63" s="189"/>
      <c r="T63" s="189" t="s">
        <v>80</v>
      </c>
      <c r="U63" s="189"/>
      <c r="V63" s="189" t="s">
        <v>81</v>
      </c>
      <c r="W63" s="189"/>
      <c r="X63" s="40" t="s">
        <v>82</v>
      </c>
      <c r="Y63" s="189" t="s">
        <v>83</v>
      </c>
      <c r="Z63" s="189"/>
      <c r="AA63" s="189" t="s">
        <v>84</v>
      </c>
      <c r="AB63" s="189"/>
      <c r="AC63" s="27" t="s">
        <v>85</v>
      </c>
      <c r="AD63" s="189" t="s">
        <v>86</v>
      </c>
      <c r="AE63" s="189"/>
      <c r="AF63" s="189" t="s">
        <v>128</v>
      </c>
      <c r="AG63" s="189"/>
      <c r="AH63" s="189" t="s">
        <v>121</v>
      </c>
      <c r="AI63" s="189" t="s">
        <v>118</v>
      </c>
      <c r="AJ63" s="189" t="s">
        <v>88</v>
      </c>
      <c r="AK63" s="194" t="str">
        <f>AK12</f>
        <v>Амортизация</v>
      </c>
      <c r="AL63" s="189" t="s">
        <v>89</v>
      </c>
      <c r="AM63" s="189" t="s">
        <v>90</v>
      </c>
      <c r="AN63" s="189"/>
      <c r="AO63" s="183" t="s">
        <v>91</v>
      </c>
      <c r="AP63" s="204" t="s">
        <v>116</v>
      </c>
      <c r="AQ63" s="204" t="s">
        <v>117</v>
      </c>
    </row>
    <row r="64" spans="1:44" ht="18" customHeight="1">
      <c r="A64" s="190"/>
      <c r="B64" s="190"/>
      <c r="C64" s="198"/>
      <c r="D64" s="187"/>
      <c r="E64" s="187"/>
      <c r="F64" s="187"/>
      <c r="G64" s="188"/>
      <c r="H64" s="188"/>
      <c r="I64" s="188"/>
      <c r="J64" s="189"/>
      <c r="K64" s="197">
        <v>0.5</v>
      </c>
      <c r="L64" s="197"/>
      <c r="M64" s="197">
        <v>0.5</v>
      </c>
      <c r="N64" s="197"/>
      <c r="O64" s="189"/>
      <c r="P64" s="191">
        <v>0.1333</v>
      </c>
      <c r="Q64" s="191"/>
      <c r="R64" s="191">
        <v>5.2699999999999997E-2</v>
      </c>
      <c r="S64" s="191"/>
      <c r="T64" s="197">
        <v>0.4</v>
      </c>
      <c r="U64" s="197"/>
      <c r="V64" s="191">
        <f>V13</f>
        <v>0.14560000000000001</v>
      </c>
      <c r="W64" s="191"/>
      <c r="X64" s="28"/>
      <c r="Y64" s="196">
        <v>0.34</v>
      </c>
      <c r="Z64" s="196"/>
      <c r="AA64" s="191">
        <f>AA13</f>
        <v>3.7000000000000002E-3</v>
      </c>
      <c r="AB64" s="191"/>
      <c r="AC64" s="29"/>
      <c r="AD64" s="191"/>
      <c r="AE64" s="191"/>
      <c r="AF64" s="191">
        <f>AF13</f>
        <v>1.0192000000000001</v>
      </c>
      <c r="AG64" s="191"/>
      <c r="AH64" s="189"/>
      <c r="AI64" s="189"/>
      <c r="AJ64" s="189"/>
      <c r="AK64" s="195"/>
      <c r="AL64" s="189"/>
      <c r="AM64" s="92" t="s">
        <v>92</v>
      </c>
      <c r="AN64" s="92" t="s">
        <v>93</v>
      </c>
      <c r="AO64" s="183"/>
      <c r="AP64" s="204"/>
      <c r="AQ64" s="204"/>
    </row>
    <row r="65" spans="1:44">
      <c r="A65" s="41">
        <f>A14</f>
        <v>1</v>
      </c>
      <c r="B65" s="41">
        <f t="shared" ref="B65:AO65" si="110">B14</f>
        <v>2</v>
      </c>
      <c r="C65" s="41">
        <f t="shared" si="110"/>
        <v>0</v>
      </c>
      <c r="D65" s="41">
        <f t="shared" si="110"/>
        <v>3</v>
      </c>
      <c r="E65" s="41">
        <f t="shared" si="110"/>
        <v>3</v>
      </c>
      <c r="F65" s="41">
        <f t="shared" si="110"/>
        <v>5</v>
      </c>
      <c r="G65" s="41">
        <f t="shared" si="110"/>
        <v>4</v>
      </c>
      <c r="H65" s="41">
        <f t="shared" si="110"/>
        <v>5</v>
      </c>
      <c r="I65" s="41">
        <f t="shared" si="110"/>
        <v>6</v>
      </c>
      <c r="J65" s="41">
        <f t="shared" si="110"/>
        <v>7</v>
      </c>
      <c r="K65" s="41">
        <f t="shared" si="110"/>
        <v>8</v>
      </c>
      <c r="L65" s="41">
        <f t="shared" si="110"/>
        <v>9</v>
      </c>
      <c r="M65" s="41">
        <f t="shared" si="110"/>
        <v>10</v>
      </c>
      <c r="N65" s="41">
        <f t="shared" si="110"/>
        <v>11</v>
      </c>
      <c r="O65" s="41">
        <f t="shared" si="110"/>
        <v>12</v>
      </c>
      <c r="P65" s="41">
        <f t="shared" si="110"/>
        <v>13</v>
      </c>
      <c r="Q65" s="41">
        <f t="shared" si="110"/>
        <v>14</v>
      </c>
      <c r="R65" s="41">
        <f t="shared" si="110"/>
        <v>15</v>
      </c>
      <c r="S65" s="41">
        <f t="shared" si="110"/>
        <v>16</v>
      </c>
      <c r="T65" s="41">
        <f t="shared" si="110"/>
        <v>15</v>
      </c>
      <c r="U65" s="41">
        <f t="shared" si="110"/>
        <v>16</v>
      </c>
      <c r="V65" s="41">
        <f t="shared" si="110"/>
        <v>17</v>
      </c>
      <c r="W65" s="41">
        <f t="shared" si="110"/>
        <v>18</v>
      </c>
      <c r="X65" s="41">
        <f t="shared" si="110"/>
        <v>19</v>
      </c>
      <c r="Y65" s="41">
        <f t="shared" si="110"/>
        <v>20</v>
      </c>
      <c r="Z65" s="41">
        <f t="shared" si="110"/>
        <v>21</v>
      </c>
      <c r="AA65" s="41">
        <f t="shared" si="110"/>
        <v>22</v>
      </c>
      <c r="AB65" s="41">
        <f t="shared" si="110"/>
        <v>23</v>
      </c>
      <c r="AC65" s="41">
        <f t="shared" si="110"/>
        <v>24</v>
      </c>
      <c r="AD65" s="41">
        <f t="shared" si="110"/>
        <v>0</v>
      </c>
      <c r="AE65" s="41">
        <f t="shared" si="110"/>
        <v>0</v>
      </c>
      <c r="AF65" s="41">
        <f t="shared" si="110"/>
        <v>25</v>
      </c>
      <c r="AG65" s="41">
        <f t="shared" si="110"/>
        <v>26</v>
      </c>
      <c r="AH65" s="41">
        <f t="shared" si="110"/>
        <v>27</v>
      </c>
      <c r="AI65" s="41">
        <f t="shared" si="110"/>
        <v>28</v>
      </c>
      <c r="AJ65" s="41">
        <f t="shared" si="110"/>
        <v>29</v>
      </c>
      <c r="AK65" s="41">
        <f t="shared" si="110"/>
        <v>30</v>
      </c>
      <c r="AL65" s="41">
        <f t="shared" si="110"/>
        <v>31</v>
      </c>
      <c r="AM65" s="41">
        <f t="shared" si="110"/>
        <v>32</v>
      </c>
      <c r="AN65" s="41">
        <f t="shared" si="110"/>
        <v>33</v>
      </c>
      <c r="AO65" s="41">
        <f t="shared" si="110"/>
        <v>34</v>
      </c>
      <c r="AP65" s="204"/>
      <c r="AQ65" s="204"/>
    </row>
    <row r="66" spans="1:44" ht="19.5">
      <c r="A66" s="184" t="s">
        <v>5</v>
      </c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6"/>
      <c r="AP66" s="88"/>
      <c r="AQ66" s="88"/>
    </row>
    <row r="67" spans="1:44" ht="18.75">
      <c r="A67" s="19">
        <v>1</v>
      </c>
      <c r="B67" s="20" t="s">
        <v>6</v>
      </c>
      <c r="C67" s="30"/>
      <c r="D67" s="32">
        <v>40</v>
      </c>
      <c r="E67" s="31">
        <f>D67*0.0167</f>
        <v>0.66799999999999993</v>
      </c>
      <c r="F67" s="31"/>
      <c r="G67" s="31">
        <v>4</v>
      </c>
      <c r="H67" s="31">
        <v>1.57</v>
      </c>
      <c r="I67" s="33">
        <v>223.1</v>
      </c>
      <c r="J67" s="78">
        <f t="shared" ref="J67:J72" si="111">I67/167.25</f>
        <v>1.333931240657698</v>
      </c>
      <c r="K67" s="33">
        <v>50</v>
      </c>
      <c r="L67" s="78">
        <f t="shared" ref="L67:L72" si="112">J67*K67%</f>
        <v>0.66696562032884898</v>
      </c>
      <c r="M67" s="33">
        <v>50</v>
      </c>
      <c r="N67" s="78">
        <f t="shared" ref="N67:N72" si="113">J67*M67/100</f>
        <v>0.66696562032884898</v>
      </c>
      <c r="O67" s="78">
        <f t="shared" ref="O67:O72" si="114">N67+L67+J67</f>
        <v>2.6678624813153959</v>
      </c>
      <c r="P67" s="33">
        <v>13.33</v>
      </c>
      <c r="Q67" s="78">
        <f t="shared" ref="Q67:Q72" si="115">O67*P67/100</f>
        <v>0.35562606875934227</v>
      </c>
      <c r="R67" s="33"/>
      <c r="S67" s="33"/>
      <c r="T67" s="33">
        <v>40</v>
      </c>
      <c r="U67" s="78">
        <f t="shared" ref="U67:U72" si="116">O67*T67/100</f>
        <v>1.0671449925261585</v>
      </c>
      <c r="V67" s="33">
        <v>14.56</v>
      </c>
      <c r="W67" s="33">
        <f t="shared" ref="W67:W72" si="117">O67*V67/100</f>
        <v>0.3884407772795217</v>
      </c>
      <c r="X67" s="78">
        <f t="shared" ref="X67:X72" si="118">O67+Q67+S67+U67+W67</f>
        <v>4.4790743198804179</v>
      </c>
      <c r="Y67" s="33">
        <v>34</v>
      </c>
      <c r="Z67" s="78">
        <f t="shared" ref="Z67:Z72" si="119">X67*Y67/100</f>
        <v>1.5228852687593422</v>
      </c>
      <c r="AA67" s="33">
        <v>0.37</v>
      </c>
      <c r="AB67" s="113">
        <f t="shared" ref="AB67:AB72" si="120">X67*AA67/100</f>
        <v>1.6572574983557548E-2</v>
      </c>
      <c r="AC67" s="78">
        <f t="shared" ref="AC67:AC72" si="121">AB67+Z67+X67</f>
        <v>6.018532163623318</v>
      </c>
      <c r="AD67" s="33"/>
      <c r="AE67" s="33">
        <f t="shared" ref="AE67:AE72" si="122">AC67*AD67/100</f>
        <v>0</v>
      </c>
      <c r="AF67" s="33">
        <v>101.92</v>
      </c>
      <c r="AG67" s="78">
        <f t="shared" ref="AG67:AG72" si="123">X67*AF67/100</f>
        <v>4.5650725468221216</v>
      </c>
      <c r="AH67" s="33">
        <v>2.4300000000000002</v>
      </c>
      <c r="AI67" s="33">
        <v>0.14000000000000001</v>
      </c>
      <c r="AJ67" s="33">
        <v>0.18</v>
      </c>
      <c r="AK67" s="33">
        <v>0.25</v>
      </c>
      <c r="AL67" s="36">
        <f>AJ67+AI67+AH67+AG67+AC67+AK67</f>
        <v>13.583604710445439</v>
      </c>
      <c r="AM67" s="31">
        <v>50</v>
      </c>
      <c r="AN67" s="36">
        <f t="shared" ref="AN67:AN72" si="124">AL67*AM67/100</f>
        <v>6.7918023552227194</v>
      </c>
      <c r="AO67" s="36">
        <f t="shared" ref="AO67:AO72" si="125">(AL67*E67)+(AN67*E67)</f>
        <v>13.610771919866327</v>
      </c>
      <c r="AP67" s="88">
        <v>12.33</v>
      </c>
      <c r="AQ67" s="89">
        <f>AO67/AP67*100</f>
        <v>110.38744460556632</v>
      </c>
      <c r="AR67" s="87">
        <f>AO67-AP67</f>
        <v>1.2807719198663268</v>
      </c>
    </row>
    <row r="68" spans="1:44" ht="18.75">
      <c r="A68" s="19">
        <v>2</v>
      </c>
      <c r="B68" s="20" t="s">
        <v>7</v>
      </c>
      <c r="C68" s="30"/>
      <c r="D68" s="32">
        <v>60</v>
      </c>
      <c r="E68" s="31">
        <f t="shared" ref="E68:E72" si="126">D68*0.0167</f>
        <v>1.002</v>
      </c>
      <c r="F68" s="31"/>
      <c r="G68" s="31">
        <v>4</v>
      </c>
      <c r="H68" s="31">
        <v>1.57</v>
      </c>
      <c r="I68" s="33">
        <v>223.1</v>
      </c>
      <c r="J68" s="78">
        <f t="shared" si="111"/>
        <v>1.333931240657698</v>
      </c>
      <c r="K68" s="33">
        <v>50</v>
      </c>
      <c r="L68" s="78">
        <f t="shared" si="112"/>
        <v>0.66696562032884898</v>
      </c>
      <c r="M68" s="33">
        <v>50</v>
      </c>
      <c r="N68" s="78">
        <f t="shared" si="113"/>
        <v>0.66696562032884898</v>
      </c>
      <c r="O68" s="78">
        <f t="shared" si="114"/>
        <v>2.6678624813153959</v>
      </c>
      <c r="P68" s="33">
        <v>13.33</v>
      </c>
      <c r="Q68" s="78">
        <f t="shared" si="115"/>
        <v>0.35562606875934227</v>
      </c>
      <c r="R68" s="33"/>
      <c r="S68" s="33"/>
      <c r="T68" s="33">
        <v>40</v>
      </c>
      <c r="U68" s="78">
        <f t="shared" si="116"/>
        <v>1.0671449925261585</v>
      </c>
      <c r="V68" s="33">
        <v>14.56</v>
      </c>
      <c r="W68" s="33">
        <f t="shared" si="117"/>
        <v>0.3884407772795217</v>
      </c>
      <c r="X68" s="78">
        <f t="shared" si="118"/>
        <v>4.4790743198804179</v>
      </c>
      <c r="Y68" s="33">
        <v>34</v>
      </c>
      <c r="Z68" s="78">
        <f t="shared" si="119"/>
        <v>1.5228852687593422</v>
      </c>
      <c r="AA68" s="33">
        <v>0.37</v>
      </c>
      <c r="AB68" s="113">
        <f t="shared" si="120"/>
        <v>1.6572574983557548E-2</v>
      </c>
      <c r="AC68" s="78">
        <f t="shared" si="121"/>
        <v>6.018532163623318</v>
      </c>
      <c r="AD68" s="33"/>
      <c r="AE68" s="33">
        <f t="shared" si="122"/>
        <v>0</v>
      </c>
      <c r="AF68" s="33">
        <v>101.92</v>
      </c>
      <c r="AG68" s="78">
        <f t="shared" si="123"/>
        <v>4.5650725468221216</v>
      </c>
      <c r="AH68" s="33">
        <v>2.4300000000000002</v>
      </c>
      <c r="AI68" s="33">
        <v>0.14000000000000001</v>
      </c>
      <c r="AJ68" s="33">
        <v>0.18</v>
      </c>
      <c r="AK68" s="33">
        <v>0.25</v>
      </c>
      <c r="AL68" s="36">
        <f t="shared" ref="AL68:AL72" si="127">AJ68+AI68+AH68+AG68+AC68+AK68</f>
        <v>13.583604710445439</v>
      </c>
      <c r="AM68" s="31">
        <v>50</v>
      </c>
      <c r="AN68" s="36">
        <f t="shared" si="124"/>
        <v>6.7918023552227194</v>
      </c>
      <c r="AO68" s="36">
        <f t="shared" si="125"/>
        <v>20.416157879799496</v>
      </c>
      <c r="AP68" s="88">
        <v>18.5</v>
      </c>
      <c r="AQ68" s="89">
        <f t="shared" ref="AQ68:AQ104" si="128">AO68/AP68*100</f>
        <v>110.35761016107834</v>
      </c>
      <c r="AR68" s="87">
        <f t="shared" ref="AR68:AR105" si="129">AO68-AP68</f>
        <v>1.9161578797994956</v>
      </c>
    </row>
    <row r="69" spans="1:44" ht="37.5">
      <c r="A69" s="19">
        <v>3</v>
      </c>
      <c r="B69" s="20" t="s">
        <v>48</v>
      </c>
      <c r="C69" s="30">
        <v>4</v>
      </c>
      <c r="D69" s="31">
        <v>15</v>
      </c>
      <c r="E69" s="31">
        <f t="shared" si="126"/>
        <v>0.2505</v>
      </c>
      <c r="F69" s="31"/>
      <c r="G69" s="31">
        <v>4</v>
      </c>
      <c r="H69" s="31">
        <v>1.57</v>
      </c>
      <c r="I69" s="33">
        <v>223.1</v>
      </c>
      <c r="J69" s="78">
        <f t="shared" si="111"/>
        <v>1.333931240657698</v>
      </c>
      <c r="K69" s="33">
        <v>50</v>
      </c>
      <c r="L69" s="78">
        <f t="shared" si="112"/>
        <v>0.66696562032884898</v>
      </c>
      <c r="M69" s="33">
        <v>50</v>
      </c>
      <c r="N69" s="78">
        <f t="shared" si="113"/>
        <v>0.66696562032884898</v>
      </c>
      <c r="O69" s="78">
        <f t="shared" si="114"/>
        <v>2.6678624813153959</v>
      </c>
      <c r="P69" s="33">
        <v>13.33</v>
      </c>
      <c r="Q69" s="78">
        <f t="shared" si="115"/>
        <v>0.35562606875934227</v>
      </c>
      <c r="R69" s="33"/>
      <c r="S69" s="33"/>
      <c r="T69" s="33">
        <v>40</v>
      </c>
      <c r="U69" s="78">
        <f t="shared" si="116"/>
        <v>1.0671449925261585</v>
      </c>
      <c r="V69" s="33">
        <v>14.56</v>
      </c>
      <c r="W69" s="33">
        <f t="shared" si="117"/>
        <v>0.3884407772795217</v>
      </c>
      <c r="X69" s="78">
        <f t="shared" si="118"/>
        <v>4.4790743198804179</v>
      </c>
      <c r="Y69" s="33">
        <v>34</v>
      </c>
      <c r="Z69" s="78">
        <f t="shared" si="119"/>
        <v>1.5228852687593422</v>
      </c>
      <c r="AA69" s="33">
        <v>0.37</v>
      </c>
      <c r="AB69" s="113">
        <f t="shared" si="120"/>
        <v>1.6572574983557548E-2</v>
      </c>
      <c r="AC69" s="78">
        <f t="shared" si="121"/>
        <v>6.018532163623318</v>
      </c>
      <c r="AD69" s="33"/>
      <c r="AE69" s="33">
        <f t="shared" si="122"/>
        <v>0</v>
      </c>
      <c r="AF69" s="33">
        <v>101.92</v>
      </c>
      <c r="AG69" s="78">
        <f t="shared" si="123"/>
        <v>4.5650725468221216</v>
      </c>
      <c r="AH69" s="33">
        <v>2.4300000000000002</v>
      </c>
      <c r="AI69" s="33">
        <v>0.14000000000000001</v>
      </c>
      <c r="AJ69" s="33">
        <v>0.18</v>
      </c>
      <c r="AK69" s="33">
        <v>0.25</v>
      </c>
      <c r="AL69" s="36">
        <f t="shared" si="127"/>
        <v>13.583604710445439</v>
      </c>
      <c r="AM69" s="31">
        <v>60</v>
      </c>
      <c r="AN69" s="36">
        <f t="shared" si="124"/>
        <v>8.1501628262672643</v>
      </c>
      <c r="AO69" s="36">
        <f t="shared" si="125"/>
        <v>5.4443087679465325</v>
      </c>
      <c r="AP69" s="88">
        <v>4.93</v>
      </c>
      <c r="AQ69" s="89">
        <f t="shared" si="128"/>
        <v>110.43222653035562</v>
      </c>
      <c r="AR69" s="87">
        <f t="shared" si="129"/>
        <v>0.5143087679465328</v>
      </c>
    </row>
    <row r="70" spans="1:44" ht="18.75">
      <c r="A70" s="19">
        <v>4</v>
      </c>
      <c r="B70" s="20" t="s">
        <v>8</v>
      </c>
      <c r="C70" s="30"/>
      <c r="D70" s="32">
        <v>15</v>
      </c>
      <c r="E70" s="31">
        <f t="shared" si="126"/>
        <v>0.2505</v>
      </c>
      <c r="F70" s="31"/>
      <c r="G70" s="31">
        <v>4</v>
      </c>
      <c r="H70" s="31">
        <v>1.57</v>
      </c>
      <c r="I70" s="33">
        <v>223.1</v>
      </c>
      <c r="J70" s="78">
        <f t="shared" si="111"/>
        <v>1.333931240657698</v>
      </c>
      <c r="K70" s="33">
        <v>50</v>
      </c>
      <c r="L70" s="78">
        <f t="shared" si="112"/>
        <v>0.66696562032884898</v>
      </c>
      <c r="M70" s="33">
        <v>50</v>
      </c>
      <c r="N70" s="78">
        <f t="shared" si="113"/>
        <v>0.66696562032884898</v>
      </c>
      <c r="O70" s="78">
        <f t="shared" si="114"/>
        <v>2.6678624813153959</v>
      </c>
      <c r="P70" s="33">
        <v>13.33</v>
      </c>
      <c r="Q70" s="78">
        <f t="shared" si="115"/>
        <v>0.35562606875934227</v>
      </c>
      <c r="R70" s="33"/>
      <c r="S70" s="33"/>
      <c r="T70" s="33">
        <v>40</v>
      </c>
      <c r="U70" s="78">
        <f t="shared" si="116"/>
        <v>1.0671449925261585</v>
      </c>
      <c r="V70" s="33">
        <v>14.56</v>
      </c>
      <c r="W70" s="33">
        <f t="shared" si="117"/>
        <v>0.3884407772795217</v>
      </c>
      <c r="X70" s="78">
        <f t="shared" si="118"/>
        <v>4.4790743198804179</v>
      </c>
      <c r="Y70" s="33">
        <v>34</v>
      </c>
      <c r="Z70" s="78">
        <f t="shared" si="119"/>
        <v>1.5228852687593422</v>
      </c>
      <c r="AA70" s="33">
        <v>0.37</v>
      </c>
      <c r="AB70" s="113">
        <f t="shared" si="120"/>
        <v>1.6572574983557548E-2</v>
      </c>
      <c r="AC70" s="78">
        <f t="shared" si="121"/>
        <v>6.018532163623318</v>
      </c>
      <c r="AD70" s="33"/>
      <c r="AE70" s="33">
        <f t="shared" si="122"/>
        <v>0</v>
      </c>
      <c r="AF70" s="33">
        <v>101.92</v>
      </c>
      <c r="AG70" s="78">
        <f t="shared" si="123"/>
        <v>4.5650725468221216</v>
      </c>
      <c r="AH70" s="33">
        <v>2.4300000000000002</v>
      </c>
      <c r="AI70" s="33">
        <v>0.14000000000000001</v>
      </c>
      <c r="AJ70" s="33">
        <v>0.18</v>
      </c>
      <c r="AK70" s="33">
        <v>0.25</v>
      </c>
      <c r="AL70" s="36">
        <f t="shared" si="127"/>
        <v>13.583604710445439</v>
      </c>
      <c r="AM70" s="31">
        <v>60</v>
      </c>
      <c r="AN70" s="36">
        <f t="shared" si="124"/>
        <v>8.1501628262672643</v>
      </c>
      <c r="AO70" s="36">
        <f t="shared" si="125"/>
        <v>5.4443087679465325</v>
      </c>
      <c r="AP70" s="88">
        <v>4.93</v>
      </c>
      <c r="AQ70" s="89">
        <f t="shared" si="128"/>
        <v>110.43222653035562</v>
      </c>
      <c r="AR70" s="87">
        <f t="shared" si="129"/>
        <v>0.5143087679465328</v>
      </c>
    </row>
    <row r="71" spans="1:44" ht="18.75">
      <c r="A71" s="19">
        <v>5</v>
      </c>
      <c r="B71" s="20" t="s">
        <v>9</v>
      </c>
      <c r="C71" s="30">
        <v>4</v>
      </c>
      <c r="D71" s="31">
        <v>20</v>
      </c>
      <c r="E71" s="31">
        <f t="shared" si="126"/>
        <v>0.33399999999999996</v>
      </c>
      <c r="F71" s="31"/>
      <c r="G71" s="31">
        <v>4</v>
      </c>
      <c r="H71" s="31">
        <v>1.57</v>
      </c>
      <c r="I71" s="33">
        <v>223.1</v>
      </c>
      <c r="J71" s="78">
        <f t="shared" si="111"/>
        <v>1.333931240657698</v>
      </c>
      <c r="K71" s="33">
        <v>50</v>
      </c>
      <c r="L71" s="78">
        <f t="shared" si="112"/>
        <v>0.66696562032884898</v>
      </c>
      <c r="M71" s="33">
        <v>50</v>
      </c>
      <c r="N71" s="78">
        <f t="shared" si="113"/>
        <v>0.66696562032884898</v>
      </c>
      <c r="O71" s="78">
        <f t="shared" si="114"/>
        <v>2.6678624813153959</v>
      </c>
      <c r="P71" s="33">
        <v>13.33</v>
      </c>
      <c r="Q71" s="78">
        <f t="shared" si="115"/>
        <v>0.35562606875934227</v>
      </c>
      <c r="R71" s="33"/>
      <c r="S71" s="33"/>
      <c r="T71" s="33">
        <v>40</v>
      </c>
      <c r="U71" s="78">
        <f t="shared" si="116"/>
        <v>1.0671449925261585</v>
      </c>
      <c r="V71" s="33">
        <v>14.56</v>
      </c>
      <c r="W71" s="33">
        <f t="shared" si="117"/>
        <v>0.3884407772795217</v>
      </c>
      <c r="X71" s="78">
        <f t="shared" si="118"/>
        <v>4.4790743198804179</v>
      </c>
      <c r="Y71" s="33">
        <v>34</v>
      </c>
      <c r="Z71" s="78">
        <f t="shared" si="119"/>
        <v>1.5228852687593422</v>
      </c>
      <c r="AA71" s="33">
        <v>0.37</v>
      </c>
      <c r="AB71" s="113">
        <f t="shared" si="120"/>
        <v>1.6572574983557548E-2</v>
      </c>
      <c r="AC71" s="78">
        <f t="shared" si="121"/>
        <v>6.018532163623318</v>
      </c>
      <c r="AD71" s="33"/>
      <c r="AE71" s="33">
        <f t="shared" si="122"/>
        <v>0</v>
      </c>
      <c r="AF71" s="33">
        <v>101.92</v>
      </c>
      <c r="AG71" s="78">
        <f t="shared" si="123"/>
        <v>4.5650725468221216</v>
      </c>
      <c r="AH71" s="33">
        <v>2.4300000000000002</v>
      </c>
      <c r="AI71" s="33">
        <v>0.14000000000000001</v>
      </c>
      <c r="AJ71" s="33">
        <v>0.18</v>
      </c>
      <c r="AK71" s="33">
        <v>0.25</v>
      </c>
      <c r="AL71" s="36">
        <f t="shared" si="127"/>
        <v>13.583604710445439</v>
      </c>
      <c r="AM71" s="31">
        <v>55</v>
      </c>
      <c r="AN71" s="36">
        <f t="shared" si="124"/>
        <v>7.4709825907449909</v>
      </c>
      <c r="AO71" s="36">
        <f t="shared" si="125"/>
        <v>7.0322321585976022</v>
      </c>
      <c r="AP71" s="88">
        <v>6.37</v>
      </c>
      <c r="AQ71" s="89">
        <f t="shared" si="128"/>
        <v>110.39610924015074</v>
      </c>
      <c r="AR71" s="87">
        <f t="shared" si="129"/>
        <v>0.66223215859760209</v>
      </c>
    </row>
    <row r="72" spans="1:44" ht="37.5">
      <c r="A72" s="19">
        <v>6</v>
      </c>
      <c r="B72" s="21" t="s">
        <v>10</v>
      </c>
      <c r="C72" s="30"/>
      <c r="D72" s="31">
        <v>10</v>
      </c>
      <c r="E72" s="31">
        <f t="shared" si="126"/>
        <v>0.16699999999999998</v>
      </c>
      <c r="F72" s="31"/>
      <c r="G72" s="31">
        <v>4</v>
      </c>
      <c r="H72" s="31">
        <v>1.57</v>
      </c>
      <c r="I72" s="33">
        <v>223.1</v>
      </c>
      <c r="J72" s="78">
        <f t="shared" si="111"/>
        <v>1.333931240657698</v>
      </c>
      <c r="K72" s="33">
        <v>50</v>
      </c>
      <c r="L72" s="78">
        <f t="shared" si="112"/>
        <v>0.66696562032884898</v>
      </c>
      <c r="M72" s="33">
        <v>50</v>
      </c>
      <c r="N72" s="78">
        <f t="shared" si="113"/>
        <v>0.66696562032884898</v>
      </c>
      <c r="O72" s="78">
        <f t="shared" si="114"/>
        <v>2.6678624813153959</v>
      </c>
      <c r="P72" s="33">
        <v>13.33</v>
      </c>
      <c r="Q72" s="78">
        <f t="shared" si="115"/>
        <v>0.35562606875934227</v>
      </c>
      <c r="R72" s="33"/>
      <c r="S72" s="33"/>
      <c r="T72" s="33">
        <v>40</v>
      </c>
      <c r="U72" s="78">
        <f t="shared" si="116"/>
        <v>1.0671449925261585</v>
      </c>
      <c r="V72" s="33">
        <v>14.56</v>
      </c>
      <c r="W72" s="33">
        <f t="shared" si="117"/>
        <v>0.3884407772795217</v>
      </c>
      <c r="X72" s="78">
        <f t="shared" si="118"/>
        <v>4.4790743198804179</v>
      </c>
      <c r="Y72" s="33">
        <v>34</v>
      </c>
      <c r="Z72" s="78">
        <f t="shared" si="119"/>
        <v>1.5228852687593422</v>
      </c>
      <c r="AA72" s="33">
        <v>0.37</v>
      </c>
      <c r="AB72" s="113">
        <f t="shared" si="120"/>
        <v>1.6572574983557548E-2</v>
      </c>
      <c r="AC72" s="78">
        <f t="shared" si="121"/>
        <v>6.018532163623318</v>
      </c>
      <c r="AD72" s="33"/>
      <c r="AE72" s="33">
        <f t="shared" si="122"/>
        <v>0</v>
      </c>
      <c r="AF72" s="33">
        <v>101.92</v>
      </c>
      <c r="AG72" s="78">
        <f t="shared" si="123"/>
        <v>4.5650725468221216</v>
      </c>
      <c r="AH72" s="33">
        <v>2.4300000000000002</v>
      </c>
      <c r="AI72" s="33">
        <v>0.14000000000000001</v>
      </c>
      <c r="AJ72" s="33">
        <v>0.18</v>
      </c>
      <c r="AK72" s="33">
        <v>0.25</v>
      </c>
      <c r="AL72" s="36">
        <f t="shared" si="127"/>
        <v>13.583604710445439</v>
      </c>
      <c r="AM72" s="31">
        <v>55</v>
      </c>
      <c r="AN72" s="36">
        <f t="shared" si="124"/>
        <v>7.4709825907449909</v>
      </c>
      <c r="AO72" s="36">
        <f t="shared" si="125"/>
        <v>3.5161160792988011</v>
      </c>
      <c r="AP72" s="88">
        <v>3.19</v>
      </c>
      <c r="AQ72" s="89">
        <f t="shared" si="128"/>
        <v>110.22307458616932</v>
      </c>
      <c r="AR72" s="87">
        <f t="shared" si="129"/>
        <v>0.32611607929880115</v>
      </c>
    </row>
    <row r="73" spans="1:44" ht="19.5">
      <c r="A73" s="184" t="s">
        <v>14</v>
      </c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6"/>
      <c r="AP73" s="88"/>
      <c r="AQ73" s="89" t="e">
        <f t="shared" si="128"/>
        <v>#DIV/0!</v>
      </c>
      <c r="AR73" s="87">
        <f t="shared" si="129"/>
        <v>0</v>
      </c>
    </row>
    <row r="74" spans="1:44" ht="18.75">
      <c r="A74" s="19">
        <v>7</v>
      </c>
      <c r="B74" s="20" t="s">
        <v>38</v>
      </c>
      <c r="C74" s="30">
        <v>4</v>
      </c>
      <c r="D74" s="31">
        <v>20</v>
      </c>
      <c r="E74" s="31">
        <f t="shared" ref="E74:E78" si="130">D74*0.0167</f>
        <v>0.33399999999999996</v>
      </c>
      <c r="F74" s="31"/>
      <c r="G74" s="31">
        <v>4</v>
      </c>
      <c r="H74" s="31">
        <v>1.57</v>
      </c>
      <c r="I74" s="33">
        <v>223.1</v>
      </c>
      <c r="J74" s="78">
        <f t="shared" ref="J74:J78" si="131">I74/167.25</f>
        <v>1.333931240657698</v>
      </c>
      <c r="K74" s="33">
        <v>50</v>
      </c>
      <c r="L74" s="78">
        <f t="shared" ref="L74:L78" si="132">J74*K74%</f>
        <v>0.66696562032884898</v>
      </c>
      <c r="M74" s="33">
        <v>50</v>
      </c>
      <c r="N74" s="78">
        <f t="shared" ref="N74:N78" si="133">J74*M74/100</f>
        <v>0.66696562032884898</v>
      </c>
      <c r="O74" s="78">
        <f t="shared" ref="O74:O78" si="134">N74+L74+J74</f>
        <v>2.6678624813153959</v>
      </c>
      <c r="P74" s="33">
        <v>13.33</v>
      </c>
      <c r="Q74" s="78">
        <f t="shared" ref="Q74:Q78" si="135">O74*P74/100</f>
        <v>0.35562606875934227</v>
      </c>
      <c r="R74" s="33"/>
      <c r="S74" s="33"/>
      <c r="T74" s="33">
        <v>40</v>
      </c>
      <c r="U74" s="78">
        <f t="shared" ref="U74:U78" si="136">O74*T74/100</f>
        <v>1.0671449925261585</v>
      </c>
      <c r="V74" s="33">
        <v>14.56</v>
      </c>
      <c r="W74" s="33">
        <f t="shared" ref="W74:W78" si="137">O74*V74/100</f>
        <v>0.3884407772795217</v>
      </c>
      <c r="X74" s="78">
        <f t="shared" ref="X74:X78" si="138">O74+Q74+S74+U74+W74</f>
        <v>4.4790743198804179</v>
      </c>
      <c r="Y74" s="33">
        <v>34</v>
      </c>
      <c r="Z74" s="78">
        <f t="shared" ref="Z74:Z78" si="139">X74*Y74/100</f>
        <v>1.5228852687593422</v>
      </c>
      <c r="AA74" s="33">
        <v>0.37</v>
      </c>
      <c r="AB74" s="113">
        <f t="shared" ref="AB74:AB78" si="140">X74*AA74/100</f>
        <v>1.6572574983557548E-2</v>
      </c>
      <c r="AC74" s="78">
        <f t="shared" ref="AC74:AC78" si="141">AB74+Z74+X74</f>
        <v>6.018532163623318</v>
      </c>
      <c r="AD74" s="33"/>
      <c r="AE74" s="33">
        <f t="shared" ref="AE74:AE78" si="142">AC74*AD74/100</f>
        <v>0</v>
      </c>
      <c r="AF74" s="33">
        <v>101.92</v>
      </c>
      <c r="AG74" s="78">
        <f t="shared" ref="AG74:AG78" si="143">X74*AF74/100</f>
        <v>4.5650725468221216</v>
      </c>
      <c r="AH74" s="33">
        <v>2.4300000000000002</v>
      </c>
      <c r="AI74" s="33">
        <v>0.14000000000000001</v>
      </c>
      <c r="AJ74" s="33">
        <v>0.18</v>
      </c>
      <c r="AK74" s="33">
        <v>0.25</v>
      </c>
      <c r="AL74" s="36">
        <f>AJ74+AI74+AH74+AG74+AC74+AK74</f>
        <v>13.583604710445439</v>
      </c>
      <c r="AM74" s="31">
        <v>45</v>
      </c>
      <c r="AN74" s="36">
        <f>AL74*AM74/100</f>
        <v>6.1126221197004478</v>
      </c>
      <c r="AO74" s="36">
        <f>(AL74*E74)+(AN74*E74)</f>
        <v>6.5785397612687255</v>
      </c>
      <c r="AP74" s="88">
        <v>5.96</v>
      </c>
      <c r="AQ74" s="89">
        <f t="shared" si="128"/>
        <v>110.37818391390479</v>
      </c>
      <c r="AR74" s="87">
        <f t="shared" si="129"/>
        <v>0.61853976126872556</v>
      </c>
    </row>
    <row r="75" spans="1:44" ht="37.5">
      <c r="A75" s="19">
        <v>8</v>
      </c>
      <c r="B75" s="20" t="s">
        <v>54</v>
      </c>
      <c r="C75" s="30">
        <v>4</v>
      </c>
      <c r="D75" s="31">
        <v>30</v>
      </c>
      <c r="E75" s="31">
        <f t="shared" si="130"/>
        <v>0.501</v>
      </c>
      <c r="F75" s="31"/>
      <c r="G75" s="31">
        <v>4</v>
      </c>
      <c r="H75" s="31">
        <v>1.57</v>
      </c>
      <c r="I75" s="33">
        <v>223.1</v>
      </c>
      <c r="J75" s="78">
        <f t="shared" si="131"/>
        <v>1.333931240657698</v>
      </c>
      <c r="K75" s="33">
        <v>50</v>
      </c>
      <c r="L75" s="78">
        <f t="shared" si="132"/>
        <v>0.66696562032884898</v>
      </c>
      <c r="M75" s="33">
        <v>50</v>
      </c>
      <c r="N75" s="78">
        <f t="shared" si="133"/>
        <v>0.66696562032884898</v>
      </c>
      <c r="O75" s="78">
        <f t="shared" si="134"/>
        <v>2.6678624813153959</v>
      </c>
      <c r="P75" s="33">
        <v>13.33</v>
      </c>
      <c r="Q75" s="78">
        <f t="shared" si="135"/>
        <v>0.35562606875934227</v>
      </c>
      <c r="R75" s="33"/>
      <c r="S75" s="33"/>
      <c r="T75" s="33">
        <v>40</v>
      </c>
      <c r="U75" s="78">
        <f t="shared" si="136"/>
        <v>1.0671449925261585</v>
      </c>
      <c r="V75" s="33">
        <v>14.56</v>
      </c>
      <c r="W75" s="33">
        <f t="shared" si="137"/>
        <v>0.3884407772795217</v>
      </c>
      <c r="X75" s="78">
        <f t="shared" si="138"/>
        <v>4.4790743198804179</v>
      </c>
      <c r="Y75" s="33">
        <v>34</v>
      </c>
      <c r="Z75" s="78">
        <f t="shared" si="139"/>
        <v>1.5228852687593422</v>
      </c>
      <c r="AA75" s="33">
        <v>0.37</v>
      </c>
      <c r="AB75" s="113">
        <f t="shared" si="140"/>
        <v>1.6572574983557548E-2</v>
      </c>
      <c r="AC75" s="78">
        <f t="shared" si="141"/>
        <v>6.018532163623318</v>
      </c>
      <c r="AD75" s="33"/>
      <c r="AE75" s="33">
        <f t="shared" si="142"/>
        <v>0</v>
      </c>
      <c r="AF75" s="33">
        <v>101.92</v>
      </c>
      <c r="AG75" s="78">
        <f t="shared" si="143"/>
        <v>4.5650725468221216</v>
      </c>
      <c r="AH75" s="33">
        <v>2.4300000000000002</v>
      </c>
      <c r="AI75" s="33">
        <v>0.14000000000000001</v>
      </c>
      <c r="AJ75" s="33">
        <v>0.18</v>
      </c>
      <c r="AK75" s="33">
        <v>0.25</v>
      </c>
      <c r="AL75" s="36">
        <f t="shared" ref="AL75:AL78" si="144">AJ75+AI75+AH75+AG75+AC75+AK75</f>
        <v>13.583604710445439</v>
      </c>
      <c r="AM75" s="31">
        <v>50</v>
      </c>
      <c r="AN75" s="36">
        <f>AL75*AM75/100</f>
        <v>6.7918023552227194</v>
      </c>
      <c r="AO75" s="36">
        <f>(AL75*E75)+(AN75*E75)</f>
        <v>10.208078939899748</v>
      </c>
      <c r="AP75" s="88">
        <v>9.25</v>
      </c>
      <c r="AQ75" s="89">
        <f t="shared" si="128"/>
        <v>110.35761016107834</v>
      </c>
      <c r="AR75" s="87">
        <f t="shared" si="129"/>
        <v>0.95807893989974779</v>
      </c>
    </row>
    <row r="76" spans="1:44" ht="18.75">
      <c r="A76" s="19">
        <v>9</v>
      </c>
      <c r="B76" s="20" t="s">
        <v>64</v>
      </c>
      <c r="C76" s="30">
        <v>3</v>
      </c>
      <c r="D76" s="31">
        <v>10</v>
      </c>
      <c r="E76" s="31">
        <f t="shared" si="130"/>
        <v>0.16699999999999998</v>
      </c>
      <c r="F76" s="31"/>
      <c r="G76" s="31">
        <v>4</v>
      </c>
      <c r="H76" s="31">
        <v>1.57</v>
      </c>
      <c r="I76" s="33">
        <v>223.1</v>
      </c>
      <c r="J76" s="78">
        <f t="shared" si="131"/>
        <v>1.333931240657698</v>
      </c>
      <c r="K76" s="33">
        <v>50</v>
      </c>
      <c r="L76" s="78">
        <f t="shared" si="132"/>
        <v>0.66696562032884898</v>
      </c>
      <c r="M76" s="33">
        <v>50</v>
      </c>
      <c r="N76" s="78">
        <f t="shared" si="133"/>
        <v>0.66696562032884898</v>
      </c>
      <c r="O76" s="78">
        <f t="shared" si="134"/>
        <v>2.6678624813153959</v>
      </c>
      <c r="P76" s="33">
        <v>13.33</v>
      </c>
      <c r="Q76" s="78">
        <f t="shared" si="135"/>
        <v>0.35562606875934227</v>
      </c>
      <c r="R76" s="33"/>
      <c r="S76" s="33"/>
      <c r="T76" s="33">
        <v>40</v>
      </c>
      <c r="U76" s="78">
        <f t="shared" si="136"/>
        <v>1.0671449925261585</v>
      </c>
      <c r="V76" s="33">
        <v>14.56</v>
      </c>
      <c r="W76" s="33">
        <f t="shared" si="137"/>
        <v>0.3884407772795217</v>
      </c>
      <c r="X76" s="78">
        <f t="shared" si="138"/>
        <v>4.4790743198804179</v>
      </c>
      <c r="Y76" s="33">
        <v>34</v>
      </c>
      <c r="Z76" s="78">
        <f t="shared" si="139"/>
        <v>1.5228852687593422</v>
      </c>
      <c r="AA76" s="33">
        <v>0.37</v>
      </c>
      <c r="AB76" s="113">
        <f t="shared" si="140"/>
        <v>1.6572574983557548E-2</v>
      </c>
      <c r="AC76" s="78">
        <f t="shared" si="141"/>
        <v>6.018532163623318</v>
      </c>
      <c r="AD76" s="33"/>
      <c r="AE76" s="33">
        <f t="shared" si="142"/>
        <v>0</v>
      </c>
      <c r="AF76" s="33">
        <v>101.92</v>
      </c>
      <c r="AG76" s="78">
        <f t="shared" si="143"/>
        <v>4.5650725468221216</v>
      </c>
      <c r="AH76" s="33">
        <v>2.4300000000000002</v>
      </c>
      <c r="AI76" s="33">
        <v>0.14000000000000001</v>
      </c>
      <c r="AJ76" s="33">
        <v>0.18</v>
      </c>
      <c r="AK76" s="33">
        <v>0.25</v>
      </c>
      <c r="AL76" s="36">
        <f t="shared" si="144"/>
        <v>13.583604710445439</v>
      </c>
      <c r="AM76" s="31">
        <v>45</v>
      </c>
      <c r="AN76" s="36">
        <f>AL76*AM76/100</f>
        <v>6.1126221197004478</v>
      </c>
      <c r="AO76" s="36">
        <f>(AL76*E76)+(AN76*E76)</f>
        <v>3.2892698806343628</v>
      </c>
      <c r="AP76" s="88">
        <v>2.98</v>
      </c>
      <c r="AQ76" s="89">
        <f t="shared" si="128"/>
        <v>110.37818391390479</v>
      </c>
      <c r="AR76" s="87">
        <f t="shared" si="129"/>
        <v>0.30926988063436278</v>
      </c>
    </row>
    <row r="77" spans="1:44" ht="18.75">
      <c r="A77" s="19">
        <v>10</v>
      </c>
      <c r="B77" s="20" t="s">
        <v>55</v>
      </c>
      <c r="C77" s="30">
        <v>4</v>
      </c>
      <c r="D77" s="31">
        <v>35</v>
      </c>
      <c r="E77" s="31">
        <f t="shared" si="130"/>
        <v>0.58450000000000002</v>
      </c>
      <c r="F77" s="31"/>
      <c r="G77" s="31">
        <v>4</v>
      </c>
      <c r="H77" s="31">
        <v>1.57</v>
      </c>
      <c r="I77" s="33">
        <v>223.1</v>
      </c>
      <c r="J77" s="78">
        <f t="shared" si="131"/>
        <v>1.333931240657698</v>
      </c>
      <c r="K77" s="33">
        <v>50</v>
      </c>
      <c r="L77" s="78">
        <f t="shared" si="132"/>
        <v>0.66696562032884898</v>
      </c>
      <c r="M77" s="33">
        <v>50</v>
      </c>
      <c r="N77" s="78">
        <f t="shared" si="133"/>
        <v>0.66696562032884898</v>
      </c>
      <c r="O77" s="78">
        <f t="shared" si="134"/>
        <v>2.6678624813153959</v>
      </c>
      <c r="P77" s="33">
        <v>13.33</v>
      </c>
      <c r="Q77" s="78">
        <f t="shared" si="135"/>
        <v>0.35562606875934227</v>
      </c>
      <c r="R77" s="33"/>
      <c r="S77" s="33"/>
      <c r="T77" s="33">
        <v>40</v>
      </c>
      <c r="U77" s="78">
        <f t="shared" si="136"/>
        <v>1.0671449925261585</v>
      </c>
      <c r="V77" s="33">
        <v>14.56</v>
      </c>
      <c r="W77" s="33">
        <f t="shared" si="137"/>
        <v>0.3884407772795217</v>
      </c>
      <c r="X77" s="78">
        <f t="shared" si="138"/>
        <v>4.4790743198804179</v>
      </c>
      <c r="Y77" s="33">
        <v>34</v>
      </c>
      <c r="Z77" s="78">
        <f t="shared" si="139"/>
        <v>1.5228852687593422</v>
      </c>
      <c r="AA77" s="33">
        <v>0.37</v>
      </c>
      <c r="AB77" s="113">
        <f t="shared" si="140"/>
        <v>1.6572574983557548E-2</v>
      </c>
      <c r="AC77" s="78">
        <f t="shared" si="141"/>
        <v>6.018532163623318</v>
      </c>
      <c r="AD77" s="33"/>
      <c r="AE77" s="33">
        <f t="shared" si="142"/>
        <v>0</v>
      </c>
      <c r="AF77" s="33">
        <v>101.92</v>
      </c>
      <c r="AG77" s="78">
        <f t="shared" si="143"/>
        <v>4.5650725468221216</v>
      </c>
      <c r="AH77" s="33">
        <v>2.4300000000000002</v>
      </c>
      <c r="AI77" s="33">
        <v>0.14000000000000001</v>
      </c>
      <c r="AJ77" s="33">
        <v>0.18</v>
      </c>
      <c r="AK77" s="33">
        <v>0.25</v>
      </c>
      <c r="AL77" s="36">
        <f t="shared" si="144"/>
        <v>13.583604710445439</v>
      </c>
      <c r="AM77" s="31">
        <v>65</v>
      </c>
      <c r="AN77" s="36">
        <f>AL77*AM77/100</f>
        <v>8.829343061789535</v>
      </c>
      <c r="AO77" s="36">
        <f>(AL77*E77)+(AN77*E77)</f>
        <v>13.100367972871343</v>
      </c>
      <c r="AP77" s="88">
        <v>11.87</v>
      </c>
      <c r="AQ77" s="89">
        <f t="shared" si="128"/>
        <v>110.36535781694477</v>
      </c>
      <c r="AR77" s="87">
        <f t="shared" si="129"/>
        <v>1.2303679728713437</v>
      </c>
    </row>
    <row r="78" spans="1:44" ht="18.75">
      <c r="A78" s="19">
        <v>11</v>
      </c>
      <c r="B78" s="20" t="s">
        <v>15</v>
      </c>
      <c r="C78" s="30">
        <v>3</v>
      </c>
      <c r="D78" s="31">
        <v>40</v>
      </c>
      <c r="E78" s="31">
        <f t="shared" si="130"/>
        <v>0.66799999999999993</v>
      </c>
      <c r="F78" s="31"/>
      <c r="G78" s="31">
        <v>4</v>
      </c>
      <c r="H78" s="31">
        <v>1.57</v>
      </c>
      <c r="I78" s="33">
        <v>223.1</v>
      </c>
      <c r="J78" s="78">
        <f t="shared" si="131"/>
        <v>1.333931240657698</v>
      </c>
      <c r="K78" s="33">
        <v>50</v>
      </c>
      <c r="L78" s="78">
        <f t="shared" si="132"/>
        <v>0.66696562032884898</v>
      </c>
      <c r="M78" s="33">
        <v>50</v>
      </c>
      <c r="N78" s="78">
        <f t="shared" si="133"/>
        <v>0.66696562032884898</v>
      </c>
      <c r="O78" s="78">
        <f t="shared" si="134"/>
        <v>2.6678624813153959</v>
      </c>
      <c r="P78" s="33">
        <v>13.33</v>
      </c>
      <c r="Q78" s="78">
        <f t="shared" si="135"/>
        <v>0.35562606875934227</v>
      </c>
      <c r="R78" s="33"/>
      <c r="S78" s="33"/>
      <c r="T78" s="33">
        <v>40</v>
      </c>
      <c r="U78" s="78">
        <f t="shared" si="136"/>
        <v>1.0671449925261585</v>
      </c>
      <c r="V78" s="33">
        <v>14.56</v>
      </c>
      <c r="W78" s="33">
        <f t="shared" si="137"/>
        <v>0.3884407772795217</v>
      </c>
      <c r="X78" s="78">
        <f t="shared" si="138"/>
        <v>4.4790743198804179</v>
      </c>
      <c r="Y78" s="33">
        <v>34</v>
      </c>
      <c r="Z78" s="78">
        <f t="shared" si="139"/>
        <v>1.5228852687593422</v>
      </c>
      <c r="AA78" s="33">
        <v>0.37</v>
      </c>
      <c r="AB78" s="113">
        <f t="shared" si="140"/>
        <v>1.6572574983557548E-2</v>
      </c>
      <c r="AC78" s="78">
        <f t="shared" si="141"/>
        <v>6.018532163623318</v>
      </c>
      <c r="AD78" s="33"/>
      <c r="AE78" s="33">
        <f t="shared" si="142"/>
        <v>0</v>
      </c>
      <c r="AF78" s="33">
        <v>101.92</v>
      </c>
      <c r="AG78" s="78">
        <f t="shared" si="143"/>
        <v>4.5650725468221216</v>
      </c>
      <c r="AH78" s="33">
        <v>2.4300000000000002</v>
      </c>
      <c r="AI78" s="33">
        <v>0.14000000000000001</v>
      </c>
      <c r="AJ78" s="33">
        <v>0.18</v>
      </c>
      <c r="AK78" s="33">
        <v>0.25</v>
      </c>
      <c r="AL78" s="36">
        <f t="shared" si="144"/>
        <v>13.583604710445439</v>
      </c>
      <c r="AM78" s="31">
        <v>50</v>
      </c>
      <c r="AN78" s="36">
        <f>AL78*AM78/100</f>
        <v>6.7918023552227194</v>
      </c>
      <c r="AO78" s="36">
        <f>(AL78*E78)+(AN78*E78)</f>
        <v>13.610771919866327</v>
      </c>
      <c r="AP78" s="88">
        <v>12.33</v>
      </c>
      <c r="AQ78" s="89">
        <f t="shared" si="128"/>
        <v>110.38744460556632</v>
      </c>
      <c r="AR78" s="87">
        <f t="shared" si="129"/>
        <v>1.2807719198663268</v>
      </c>
    </row>
    <row r="79" spans="1:44" ht="19.5">
      <c r="A79" s="184" t="s">
        <v>16</v>
      </c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6"/>
      <c r="AP79" s="88"/>
      <c r="AQ79" s="89" t="e">
        <f t="shared" si="128"/>
        <v>#DIV/0!</v>
      </c>
      <c r="AR79" s="87">
        <f t="shared" si="129"/>
        <v>0</v>
      </c>
    </row>
    <row r="80" spans="1:44" ht="18.75">
      <c r="A80" s="19">
        <v>12</v>
      </c>
      <c r="B80" s="20" t="s">
        <v>7</v>
      </c>
      <c r="C80" s="30" t="s">
        <v>94</v>
      </c>
      <c r="D80" s="32">
        <v>95</v>
      </c>
      <c r="E80" s="31">
        <f t="shared" ref="E80:E86" si="145">D80*0.0167</f>
        <v>1.5865</v>
      </c>
      <c r="F80" s="31"/>
      <c r="G80" s="31">
        <v>4</v>
      </c>
      <c r="H80" s="31">
        <v>1.57</v>
      </c>
      <c r="I80" s="33">
        <v>223.1</v>
      </c>
      <c r="J80" s="78">
        <f t="shared" ref="J80:J86" si="146">I80/167.25</f>
        <v>1.333931240657698</v>
      </c>
      <c r="K80" s="33">
        <v>50</v>
      </c>
      <c r="L80" s="78">
        <f t="shared" ref="L80:L86" si="147">J80*K80%</f>
        <v>0.66696562032884898</v>
      </c>
      <c r="M80" s="33">
        <v>50</v>
      </c>
      <c r="N80" s="78">
        <f t="shared" ref="N80:N86" si="148">J80*M80/100</f>
        <v>0.66696562032884898</v>
      </c>
      <c r="O80" s="78">
        <f t="shared" ref="O80:O86" si="149">N80+L80+J80</f>
        <v>2.6678624813153959</v>
      </c>
      <c r="P80" s="33">
        <v>13.33</v>
      </c>
      <c r="Q80" s="78">
        <f t="shared" ref="Q80:Q86" si="150">O80*P80/100</f>
        <v>0.35562606875934227</v>
      </c>
      <c r="R80" s="33"/>
      <c r="S80" s="33"/>
      <c r="T80" s="33">
        <v>40</v>
      </c>
      <c r="U80" s="78">
        <f t="shared" ref="U80:U86" si="151">O80*T80/100</f>
        <v>1.0671449925261585</v>
      </c>
      <c r="V80" s="33">
        <v>14.56</v>
      </c>
      <c r="W80" s="33">
        <f t="shared" ref="W80:W86" si="152">O80*V80/100</f>
        <v>0.3884407772795217</v>
      </c>
      <c r="X80" s="78">
        <f t="shared" ref="X80:X86" si="153">O80+Q80+S80+U80+W80</f>
        <v>4.4790743198804179</v>
      </c>
      <c r="Y80" s="33">
        <v>34</v>
      </c>
      <c r="Z80" s="78">
        <f t="shared" ref="Z80:Z86" si="154">X80*Y80/100</f>
        <v>1.5228852687593422</v>
      </c>
      <c r="AA80" s="33">
        <v>0.37</v>
      </c>
      <c r="AB80" s="113">
        <f t="shared" ref="AB80:AB86" si="155">X80*AA80/100</f>
        <v>1.6572574983557548E-2</v>
      </c>
      <c r="AC80" s="78">
        <f t="shared" ref="AC80:AC86" si="156">AB80+Z80+X80</f>
        <v>6.018532163623318</v>
      </c>
      <c r="AD80" s="33"/>
      <c r="AE80" s="33">
        <f t="shared" ref="AE80:AE86" si="157">AC80*AD80/100</f>
        <v>0</v>
      </c>
      <c r="AF80" s="33">
        <v>101.92</v>
      </c>
      <c r="AG80" s="78">
        <f t="shared" ref="AG80:AG86" si="158">X80*AF80/100</f>
        <v>4.5650725468221216</v>
      </c>
      <c r="AH80" s="33">
        <v>2.4300000000000002</v>
      </c>
      <c r="AI80" s="33">
        <v>0.14000000000000001</v>
      </c>
      <c r="AJ80" s="33">
        <v>0.18</v>
      </c>
      <c r="AK80" s="33">
        <v>0.25</v>
      </c>
      <c r="AL80" s="36">
        <f>AJ80+AI80+AH80+AG80+AC80+AK80</f>
        <v>13.583604710445439</v>
      </c>
      <c r="AM80" s="31">
        <v>45</v>
      </c>
      <c r="AN80" s="36">
        <f t="shared" ref="AN80:AN86" si="159">AL80*AM80/100</f>
        <v>6.1126221197004478</v>
      </c>
      <c r="AO80" s="36">
        <f t="shared" ref="AO80:AO86" si="160">(AL80*E80)+(AN80*E80)</f>
        <v>31.248063866026449</v>
      </c>
      <c r="AP80" s="88">
        <v>28.31</v>
      </c>
      <c r="AQ80" s="89">
        <f t="shared" si="128"/>
        <v>110.37818391390482</v>
      </c>
      <c r="AR80" s="87">
        <f t="shared" si="129"/>
        <v>2.9380638660264502</v>
      </c>
    </row>
    <row r="81" spans="1:44" ht="37.5">
      <c r="A81" s="19">
        <v>13</v>
      </c>
      <c r="B81" s="20" t="s">
        <v>101</v>
      </c>
      <c r="C81" s="30"/>
      <c r="D81" s="32">
        <v>97</v>
      </c>
      <c r="E81" s="31">
        <f t="shared" si="145"/>
        <v>1.6198999999999999</v>
      </c>
      <c r="F81" s="31"/>
      <c r="G81" s="31">
        <v>4</v>
      </c>
      <c r="H81" s="31">
        <v>1.57</v>
      </c>
      <c r="I81" s="33">
        <v>223.1</v>
      </c>
      <c r="J81" s="78">
        <f t="shared" si="146"/>
        <v>1.333931240657698</v>
      </c>
      <c r="K81" s="33">
        <v>50</v>
      </c>
      <c r="L81" s="78">
        <f t="shared" si="147"/>
        <v>0.66696562032884898</v>
      </c>
      <c r="M81" s="33">
        <v>50</v>
      </c>
      <c r="N81" s="78">
        <f t="shared" si="148"/>
        <v>0.66696562032884898</v>
      </c>
      <c r="O81" s="78">
        <f t="shared" si="149"/>
        <v>2.6678624813153959</v>
      </c>
      <c r="P81" s="33">
        <v>13.33</v>
      </c>
      <c r="Q81" s="78">
        <f t="shared" si="150"/>
        <v>0.35562606875934227</v>
      </c>
      <c r="R81" s="33"/>
      <c r="S81" s="33"/>
      <c r="T81" s="33">
        <v>40</v>
      </c>
      <c r="U81" s="78">
        <f t="shared" si="151"/>
        <v>1.0671449925261585</v>
      </c>
      <c r="V81" s="33">
        <v>14.56</v>
      </c>
      <c r="W81" s="33">
        <f t="shared" si="152"/>
        <v>0.3884407772795217</v>
      </c>
      <c r="X81" s="78">
        <f t="shared" si="153"/>
        <v>4.4790743198804179</v>
      </c>
      <c r="Y81" s="33">
        <v>34</v>
      </c>
      <c r="Z81" s="78">
        <f t="shared" si="154"/>
        <v>1.5228852687593422</v>
      </c>
      <c r="AA81" s="33">
        <v>0.37</v>
      </c>
      <c r="AB81" s="113">
        <f t="shared" si="155"/>
        <v>1.6572574983557548E-2</v>
      </c>
      <c r="AC81" s="78">
        <f t="shared" si="156"/>
        <v>6.018532163623318</v>
      </c>
      <c r="AD81" s="33"/>
      <c r="AE81" s="33">
        <f t="shared" si="157"/>
        <v>0</v>
      </c>
      <c r="AF81" s="33">
        <v>101.92</v>
      </c>
      <c r="AG81" s="78">
        <f t="shared" si="158"/>
        <v>4.5650725468221216</v>
      </c>
      <c r="AH81" s="33">
        <v>2.4300000000000002</v>
      </c>
      <c r="AI81" s="33">
        <v>0.14000000000000001</v>
      </c>
      <c r="AJ81" s="33">
        <v>0.18</v>
      </c>
      <c r="AK81" s="33">
        <v>0.25</v>
      </c>
      <c r="AL81" s="36">
        <f t="shared" ref="AL81:AL86" si="161">AJ81+AI81+AH81+AG81+AC81+AK81</f>
        <v>13.583604710445439</v>
      </c>
      <c r="AM81" s="31">
        <v>45</v>
      </c>
      <c r="AN81" s="36">
        <f t="shared" si="159"/>
        <v>6.1126221197004478</v>
      </c>
      <c r="AO81" s="36">
        <f t="shared" si="160"/>
        <v>31.905917842153322</v>
      </c>
      <c r="AP81" s="88">
        <v>28.91</v>
      </c>
      <c r="AQ81" s="89">
        <f t="shared" si="128"/>
        <v>110.36291194103536</v>
      </c>
      <c r="AR81" s="87">
        <f t="shared" si="129"/>
        <v>2.9959178421533217</v>
      </c>
    </row>
    <row r="82" spans="1:44" ht="18.75">
      <c r="A82" s="19">
        <v>14</v>
      </c>
      <c r="B82" s="20" t="s">
        <v>17</v>
      </c>
      <c r="C82" s="30">
        <v>5</v>
      </c>
      <c r="D82" s="31">
        <v>130</v>
      </c>
      <c r="E82" s="31">
        <f t="shared" si="145"/>
        <v>2.1709999999999998</v>
      </c>
      <c r="F82" s="31"/>
      <c r="G82" s="31">
        <v>4</v>
      </c>
      <c r="H82" s="31">
        <v>1.57</v>
      </c>
      <c r="I82" s="33">
        <v>223.1</v>
      </c>
      <c r="J82" s="78">
        <f t="shared" si="146"/>
        <v>1.333931240657698</v>
      </c>
      <c r="K82" s="33">
        <v>50</v>
      </c>
      <c r="L82" s="78">
        <f t="shared" si="147"/>
        <v>0.66696562032884898</v>
      </c>
      <c r="M82" s="33">
        <v>50</v>
      </c>
      <c r="N82" s="78">
        <f t="shared" si="148"/>
        <v>0.66696562032884898</v>
      </c>
      <c r="O82" s="78">
        <f t="shared" si="149"/>
        <v>2.6678624813153959</v>
      </c>
      <c r="P82" s="33">
        <v>13.33</v>
      </c>
      <c r="Q82" s="78">
        <f t="shared" si="150"/>
        <v>0.35562606875934227</v>
      </c>
      <c r="R82" s="33"/>
      <c r="S82" s="33"/>
      <c r="T82" s="33">
        <v>40</v>
      </c>
      <c r="U82" s="78">
        <f t="shared" si="151"/>
        <v>1.0671449925261585</v>
      </c>
      <c r="V82" s="33">
        <v>14.56</v>
      </c>
      <c r="W82" s="33">
        <f t="shared" si="152"/>
        <v>0.3884407772795217</v>
      </c>
      <c r="X82" s="78">
        <f t="shared" si="153"/>
        <v>4.4790743198804179</v>
      </c>
      <c r="Y82" s="33">
        <v>34</v>
      </c>
      <c r="Z82" s="78">
        <f t="shared" si="154"/>
        <v>1.5228852687593422</v>
      </c>
      <c r="AA82" s="33">
        <v>0.37</v>
      </c>
      <c r="AB82" s="113">
        <f t="shared" si="155"/>
        <v>1.6572574983557548E-2</v>
      </c>
      <c r="AC82" s="78">
        <f t="shared" si="156"/>
        <v>6.018532163623318</v>
      </c>
      <c r="AD82" s="33"/>
      <c r="AE82" s="33">
        <f t="shared" si="157"/>
        <v>0</v>
      </c>
      <c r="AF82" s="33">
        <v>101.92</v>
      </c>
      <c r="AG82" s="78">
        <f t="shared" si="158"/>
        <v>4.5650725468221216</v>
      </c>
      <c r="AH82" s="33">
        <v>2.4300000000000002</v>
      </c>
      <c r="AI82" s="33">
        <v>0.14000000000000001</v>
      </c>
      <c r="AJ82" s="33">
        <v>0.18</v>
      </c>
      <c r="AK82" s="33">
        <v>0.25</v>
      </c>
      <c r="AL82" s="36">
        <f t="shared" si="161"/>
        <v>13.583604710445439</v>
      </c>
      <c r="AM82" s="31">
        <v>50</v>
      </c>
      <c r="AN82" s="36">
        <f t="shared" si="159"/>
        <v>6.7918023552227194</v>
      </c>
      <c r="AO82" s="36">
        <f t="shared" si="160"/>
        <v>44.235008739565565</v>
      </c>
      <c r="AP82" s="88">
        <v>40.08</v>
      </c>
      <c r="AQ82" s="89">
        <f t="shared" si="128"/>
        <v>110.36678827236919</v>
      </c>
      <c r="AR82" s="87">
        <f t="shared" si="129"/>
        <v>4.1550087395655666</v>
      </c>
    </row>
    <row r="83" spans="1:44" ht="37.5">
      <c r="A83" s="19">
        <v>15</v>
      </c>
      <c r="B83" s="20" t="s">
        <v>102</v>
      </c>
      <c r="C83" s="30"/>
      <c r="D83" s="31">
        <v>132</v>
      </c>
      <c r="E83" s="31">
        <f t="shared" si="145"/>
        <v>2.2044000000000001</v>
      </c>
      <c r="F83" s="31"/>
      <c r="G83" s="31">
        <v>4</v>
      </c>
      <c r="H83" s="31">
        <v>1.57</v>
      </c>
      <c r="I83" s="33">
        <v>223.1</v>
      </c>
      <c r="J83" s="78">
        <f t="shared" si="146"/>
        <v>1.333931240657698</v>
      </c>
      <c r="K83" s="33">
        <v>50</v>
      </c>
      <c r="L83" s="78">
        <f t="shared" si="147"/>
        <v>0.66696562032884898</v>
      </c>
      <c r="M83" s="33">
        <v>50</v>
      </c>
      <c r="N83" s="78">
        <f t="shared" si="148"/>
        <v>0.66696562032884898</v>
      </c>
      <c r="O83" s="78">
        <f t="shared" si="149"/>
        <v>2.6678624813153959</v>
      </c>
      <c r="P83" s="33">
        <v>13.33</v>
      </c>
      <c r="Q83" s="78">
        <f t="shared" si="150"/>
        <v>0.35562606875934227</v>
      </c>
      <c r="R83" s="33"/>
      <c r="S83" s="33"/>
      <c r="T83" s="33">
        <v>40</v>
      </c>
      <c r="U83" s="78">
        <f t="shared" si="151"/>
        <v>1.0671449925261585</v>
      </c>
      <c r="V83" s="33">
        <v>14.56</v>
      </c>
      <c r="W83" s="33">
        <f t="shared" si="152"/>
        <v>0.3884407772795217</v>
      </c>
      <c r="X83" s="78">
        <f t="shared" si="153"/>
        <v>4.4790743198804179</v>
      </c>
      <c r="Y83" s="33">
        <v>34</v>
      </c>
      <c r="Z83" s="78">
        <f t="shared" si="154"/>
        <v>1.5228852687593422</v>
      </c>
      <c r="AA83" s="33">
        <v>0.37</v>
      </c>
      <c r="AB83" s="113">
        <f t="shared" si="155"/>
        <v>1.6572574983557548E-2</v>
      </c>
      <c r="AC83" s="78">
        <f t="shared" si="156"/>
        <v>6.018532163623318</v>
      </c>
      <c r="AD83" s="33"/>
      <c r="AE83" s="33">
        <f t="shared" si="157"/>
        <v>0</v>
      </c>
      <c r="AF83" s="33">
        <v>101.92</v>
      </c>
      <c r="AG83" s="78">
        <f t="shared" si="158"/>
        <v>4.5650725468221216</v>
      </c>
      <c r="AH83" s="33">
        <v>2.4300000000000002</v>
      </c>
      <c r="AI83" s="33">
        <v>0.14000000000000001</v>
      </c>
      <c r="AJ83" s="33">
        <v>0.18</v>
      </c>
      <c r="AK83" s="33">
        <v>0.25</v>
      </c>
      <c r="AL83" s="36">
        <f t="shared" si="161"/>
        <v>13.583604710445439</v>
      </c>
      <c r="AM83" s="31">
        <v>50</v>
      </c>
      <c r="AN83" s="36">
        <f t="shared" si="159"/>
        <v>6.7918023552227194</v>
      </c>
      <c r="AO83" s="36">
        <f t="shared" si="160"/>
        <v>44.915547335558891</v>
      </c>
      <c r="AP83" s="88">
        <v>40.700000000000003</v>
      </c>
      <c r="AQ83" s="89">
        <f t="shared" si="128"/>
        <v>110.35761016107834</v>
      </c>
      <c r="AR83" s="87">
        <f t="shared" si="129"/>
        <v>4.2155473355588882</v>
      </c>
    </row>
    <row r="84" spans="1:44" ht="37.5">
      <c r="A84" s="19">
        <v>16</v>
      </c>
      <c r="B84" s="20" t="s">
        <v>49</v>
      </c>
      <c r="C84" s="30">
        <v>6</v>
      </c>
      <c r="D84" s="31">
        <v>120</v>
      </c>
      <c r="E84" s="31">
        <f t="shared" si="145"/>
        <v>2.004</v>
      </c>
      <c r="F84" s="31"/>
      <c r="G84" s="31">
        <v>4</v>
      </c>
      <c r="H84" s="31">
        <v>1.57</v>
      </c>
      <c r="I84" s="33">
        <v>223.1</v>
      </c>
      <c r="J84" s="78">
        <f t="shared" si="146"/>
        <v>1.333931240657698</v>
      </c>
      <c r="K84" s="33">
        <v>50</v>
      </c>
      <c r="L84" s="78">
        <f t="shared" si="147"/>
        <v>0.66696562032884898</v>
      </c>
      <c r="M84" s="33">
        <v>50</v>
      </c>
      <c r="N84" s="78">
        <f t="shared" si="148"/>
        <v>0.66696562032884898</v>
      </c>
      <c r="O84" s="78">
        <f t="shared" si="149"/>
        <v>2.6678624813153959</v>
      </c>
      <c r="P84" s="33">
        <v>13.33</v>
      </c>
      <c r="Q84" s="78">
        <f t="shared" si="150"/>
        <v>0.35562606875934227</v>
      </c>
      <c r="R84" s="33"/>
      <c r="S84" s="33"/>
      <c r="T84" s="33">
        <v>40</v>
      </c>
      <c r="U84" s="78">
        <f t="shared" si="151"/>
        <v>1.0671449925261585</v>
      </c>
      <c r="V84" s="33">
        <v>14.56</v>
      </c>
      <c r="W84" s="33">
        <f t="shared" si="152"/>
        <v>0.3884407772795217</v>
      </c>
      <c r="X84" s="78">
        <f t="shared" si="153"/>
        <v>4.4790743198804179</v>
      </c>
      <c r="Y84" s="33">
        <v>34</v>
      </c>
      <c r="Z84" s="78">
        <f t="shared" si="154"/>
        <v>1.5228852687593422</v>
      </c>
      <c r="AA84" s="33">
        <v>0.37</v>
      </c>
      <c r="AB84" s="113">
        <f t="shared" si="155"/>
        <v>1.6572574983557548E-2</v>
      </c>
      <c r="AC84" s="78">
        <f t="shared" si="156"/>
        <v>6.018532163623318</v>
      </c>
      <c r="AD84" s="33"/>
      <c r="AE84" s="33">
        <f t="shared" si="157"/>
        <v>0</v>
      </c>
      <c r="AF84" s="33">
        <v>101.92</v>
      </c>
      <c r="AG84" s="78">
        <f t="shared" si="158"/>
        <v>4.5650725468221216</v>
      </c>
      <c r="AH84" s="33">
        <v>2.4300000000000002</v>
      </c>
      <c r="AI84" s="33">
        <v>0.14000000000000001</v>
      </c>
      <c r="AJ84" s="33">
        <v>0.18</v>
      </c>
      <c r="AK84" s="33">
        <v>0.25</v>
      </c>
      <c r="AL84" s="36">
        <f t="shared" si="161"/>
        <v>13.583604710445439</v>
      </c>
      <c r="AM84" s="31">
        <v>80</v>
      </c>
      <c r="AN84" s="36">
        <f t="shared" si="159"/>
        <v>10.866883768356352</v>
      </c>
      <c r="AO84" s="36">
        <f t="shared" si="160"/>
        <v>48.998778911518791</v>
      </c>
      <c r="AP84" s="88">
        <v>44.4</v>
      </c>
      <c r="AQ84" s="89">
        <f t="shared" si="128"/>
        <v>110.35761016107837</v>
      </c>
      <c r="AR84" s="87">
        <f t="shared" si="129"/>
        <v>4.5987789115187923</v>
      </c>
    </row>
    <row r="85" spans="1:44" ht="37.5">
      <c r="A85" s="19">
        <v>17</v>
      </c>
      <c r="B85" s="20" t="s">
        <v>65</v>
      </c>
      <c r="C85" s="30"/>
      <c r="D85" s="32">
        <v>10</v>
      </c>
      <c r="E85" s="31">
        <f t="shared" si="145"/>
        <v>0.16699999999999998</v>
      </c>
      <c r="F85" s="31"/>
      <c r="G85" s="31">
        <v>4</v>
      </c>
      <c r="H85" s="31">
        <v>1.57</v>
      </c>
      <c r="I85" s="33">
        <v>223.1</v>
      </c>
      <c r="J85" s="78">
        <f t="shared" si="146"/>
        <v>1.333931240657698</v>
      </c>
      <c r="K85" s="33">
        <v>50</v>
      </c>
      <c r="L85" s="78">
        <f t="shared" si="147"/>
        <v>0.66696562032884898</v>
      </c>
      <c r="M85" s="33">
        <v>50</v>
      </c>
      <c r="N85" s="78">
        <f t="shared" si="148"/>
        <v>0.66696562032884898</v>
      </c>
      <c r="O85" s="78">
        <f t="shared" si="149"/>
        <v>2.6678624813153959</v>
      </c>
      <c r="P85" s="33">
        <v>13.33</v>
      </c>
      <c r="Q85" s="78">
        <f t="shared" si="150"/>
        <v>0.35562606875934227</v>
      </c>
      <c r="R85" s="33"/>
      <c r="S85" s="33"/>
      <c r="T85" s="33">
        <v>40</v>
      </c>
      <c r="U85" s="78">
        <f t="shared" si="151"/>
        <v>1.0671449925261585</v>
      </c>
      <c r="V85" s="33">
        <v>14.56</v>
      </c>
      <c r="W85" s="33">
        <f t="shared" si="152"/>
        <v>0.3884407772795217</v>
      </c>
      <c r="X85" s="78">
        <f t="shared" si="153"/>
        <v>4.4790743198804179</v>
      </c>
      <c r="Y85" s="33">
        <v>34</v>
      </c>
      <c r="Z85" s="78">
        <f t="shared" si="154"/>
        <v>1.5228852687593422</v>
      </c>
      <c r="AA85" s="33">
        <v>0.37</v>
      </c>
      <c r="AB85" s="113">
        <f t="shared" si="155"/>
        <v>1.6572574983557548E-2</v>
      </c>
      <c r="AC85" s="78">
        <f t="shared" si="156"/>
        <v>6.018532163623318</v>
      </c>
      <c r="AD85" s="33"/>
      <c r="AE85" s="33">
        <f t="shared" si="157"/>
        <v>0</v>
      </c>
      <c r="AF85" s="33">
        <v>101.92</v>
      </c>
      <c r="AG85" s="78">
        <f t="shared" si="158"/>
        <v>4.5650725468221216</v>
      </c>
      <c r="AH85" s="33">
        <v>2.4300000000000002</v>
      </c>
      <c r="AI85" s="33">
        <v>0.14000000000000001</v>
      </c>
      <c r="AJ85" s="33">
        <v>0.18</v>
      </c>
      <c r="AK85" s="33">
        <v>0.25</v>
      </c>
      <c r="AL85" s="36">
        <f t="shared" si="161"/>
        <v>13.583604710445439</v>
      </c>
      <c r="AM85" s="31">
        <v>170</v>
      </c>
      <c r="AN85" s="36">
        <f t="shared" si="159"/>
        <v>23.092128007757246</v>
      </c>
      <c r="AO85" s="36">
        <f t="shared" si="160"/>
        <v>6.124847363939848</v>
      </c>
      <c r="AP85" s="88">
        <v>5.55</v>
      </c>
      <c r="AQ85" s="89">
        <f t="shared" si="128"/>
        <v>110.35761016107834</v>
      </c>
      <c r="AR85" s="87">
        <f t="shared" si="129"/>
        <v>0.57484736393984814</v>
      </c>
    </row>
    <row r="86" spans="1:44" ht="18.75">
      <c r="A86" s="19">
        <v>18</v>
      </c>
      <c r="B86" s="20" t="s">
        <v>66</v>
      </c>
      <c r="C86" s="30">
        <v>4</v>
      </c>
      <c r="D86" s="33">
        <v>15</v>
      </c>
      <c r="E86" s="31">
        <f t="shared" si="145"/>
        <v>0.2505</v>
      </c>
      <c r="F86" s="31"/>
      <c r="G86" s="31">
        <v>4</v>
      </c>
      <c r="H86" s="31">
        <v>1.57</v>
      </c>
      <c r="I86" s="33">
        <v>223.1</v>
      </c>
      <c r="J86" s="78">
        <f t="shared" si="146"/>
        <v>1.333931240657698</v>
      </c>
      <c r="K86" s="33">
        <v>50</v>
      </c>
      <c r="L86" s="78">
        <f t="shared" si="147"/>
        <v>0.66696562032884898</v>
      </c>
      <c r="M86" s="33">
        <v>50</v>
      </c>
      <c r="N86" s="78">
        <f t="shared" si="148"/>
        <v>0.66696562032884898</v>
      </c>
      <c r="O86" s="78">
        <f t="shared" si="149"/>
        <v>2.6678624813153959</v>
      </c>
      <c r="P86" s="33">
        <v>13.33</v>
      </c>
      <c r="Q86" s="78">
        <f t="shared" si="150"/>
        <v>0.35562606875934227</v>
      </c>
      <c r="R86" s="33"/>
      <c r="S86" s="33"/>
      <c r="T86" s="33">
        <v>40</v>
      </c>
      <c r="U86" s="78">
        <f t="shared" si="151"/>
        <v>1.0671449925261585</v>
      </c>
      <c r="V86" s="33">
        <v>14.56</v>
      </c>
      <c r="W86" s="33">
        <f t="shared" si="152"/>
        <v>0.3884407772795217</v>
      </c>
      <c r="X86" s="78">
        <f t="shared" si="153"/>
        <v>4.4790743198804179</v>
      </c>
      <c r="Y86" s="33">
        <v>34</v>
      </c>
      <c r="Z86" s="78">
        <f t="shared" si="154"/>
        <v>1.5228852687593422</v>
      </c>
      <c r="AA86" s="33">
        <v>0.37</v>
      </c>
      <c r="AB86" s="113">
        <f t="shared" si="155"/>
        <v>1.6572574983557548E-2</v>
      </c>
      <c r="AC86" s="78">
        <f t="shared" si="156"/>
        <v>6.018532163623318</v>
      </c>
      <c r="AD86" s="33"/>
      <c r="AE86" s="33">
        <f t="shared" si="157"/>
        <v>0</v>
      </c>
      <c r="AF86" s="33">
        <v>101.92</v>
      </c>
      <c r="AG86" s="78">
        <f t="shared" si="158"/>
        <v>4.5650725468221216</v>
      </c>
      <c r="AH86" s="33">
        <v>2.4300000000000002</v>
      </c>
      <c r="AI86" s="33">
        <v>0.14000000000000001</v>
      </c>
      <c r="AJ86" s="33">
        <v>0.18</v>
      </c>
      <c r="AK86" s="33">
        <v>0.25</v>
      </c>
      <c r="AL86" s="36">
        <f t="shared" si="161"/>
        <v>13.583604710445439</v>
      </c>
      <c r="AM86" s="31">
        <v>65</v>
      </c>
      <c r="AN86" s="36">
        <f t="shared" si="159"/>
        <v>8.829343061789535</v>
      </c>
      <c r="AO86" s="36">
        <f t="shared" si="160"/>
        <v>5.6144434169448605</v>
      </c>
      <c r="AP86" s="88">
        <v>5.09</v>
      </c>
      <c r="AQ86" s="89">
        <f t="shared" si="128"/>
        <v>110.30340701266917</v>
      </c>
      <c r="AR86" s="87">
        <f t="shared" si="129"/>
        <v>0.52444341694486063</v>
      </c>
    </row>
    <row r="87" spans="1:44" ht="19.5">
      <c r="A87" s="184" t="s">
        <v>18</v>
      </c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6"/>
      <c r="AP87" s="88"/>
      <c r="AQ87" s="89" t="e">
        <f t="shared" si="128"/>
        <v>#DIV/0!</v>
      </c>
      <c r="AR87" s="87">
        <f t="shared" si="129"/>
        <v>0</v>
      </c>
    </row>
    <row r="88" spans="1:44" ht="17.25" customHeight="1">
      <c r="A88" s="19">
        <v>19</v>
      </c>
      <c r="B88" s="20" t="s">
        <v>19</v>
      </c>
      <c r="C88" s="30">
        <v>5</v>
      </c>
      <c r="D88" s="31">
        <v>120</v>
      </c>
      <c r="E88" s="31">
        <f t="shared" ref="E88:E90" si="162">D88*0.0167</f>
        <v>2.004</v>
      </c>
      <c r="F88" s="31"/>
      <c r="G88" s="31">
        <v>4</v>
      </c>
      <c r="H88" s="31">
        <v>1.57</v>
      </c>
      <c r="I88" s="33">
        <v>223.1</v>
      </c>
      <c r="J88" s="78">
        <f t="shared" ref="J88:J90" si="163">I88/167.25</f>
        <v>1.333931240657698</v>
      </c>
      <c r="K88" s="33">
        <v>50</v>
      </c>
      <c r="L88" s="78">
        <f t="shared" ref="L88:L90" si="164">J88*K88%</f>
        <v>0.66696562032884898</v>
      </c>
      <c r="M88" s="33">
        <v>50</v>
      </c>
      <c r="N88" s="78">
        <f t="shared" ref="N88:N90" si="165">J88*M88/100</f>
        <v>0.66696562032884898</v>
      </c>
      <c r="O88" s="78">
        <f t="shared" ref="O88:O90" si="166">N88+L88+J88</f>
        <v>2.6678624813153959</v>
      </c>
      <c r="P88" s="33">
        <v>13.33</v>
      </c>
      <c r="Q88" s="78">
        <f t="shared" ref="Q88:Q90" si="167">O88*P88/100</f>
        <v>0.35562606875934227</v>
      </c>
      <c r="R88" s="33"/>
      <c r="S88" s="33"/>
      <c r="T88" s="33">
        <v>40</v>
      </c>
      <c r="U88" s="78">
        <f t="shared" ref="U88:U90" si="168">O88*T88/100</f>
        <v>1.0671449925261585</v>
      </c>
      <c r="V88" s="33">
        <v>14.56</v>
      </c>
      <c r="W88" s="33">
        <f t="shared" ref="W88:W90" si="169">O88*V88/100</f>
        <v>0.3884407772795217</v>
      </c>
      <c r="X88" s="78">
        <f t="shared" ref="X88:X90" si="170">O88+Q88+S88+U88+W88</f>
        <v>4.4790743198804179</v>
      </c>
      <c r="Y88" s="33">
        <v>34</v>
      </c>
      <c r="Z88" s="78">
        <f t="shared" ref="Z88:Z90" si="171">X88*Y88/100</f>
        <v>1.5228852687593422</v>
      </c>
      <c r="AA88" s="33">
        <v>0.37</v>
      </c>
      <c r="AB88" s="113">
        <f t="shared" ref="AB88:AB90" si="172">X88*AA88/100</f>
        <v>1.6572574983557548E-2</v>
      </c>
      <c r="AC88" s="78">
        <f t="shared" ref="AC88:AC90" si="173">AB88+Z88+X88</f>
        <v>6.018532163623318</v>
      </c>
      <c r="AD88" s="33"/>
      <c r="AE88" s="33">
        <f t="shared" ref="AE88:AE90" si="174">AC88*AD88/100</f>
        <v>0</v>
      </c>
      <c r="AF88" s="33">
        <v>101.92</v>
      </c>
      <c r="AG88" s="78">
        <f t="shared" ref="AG88:AG90" si="175">X88*AF88/100</f>
        <v>4.5650725468221216</v>
      </c>
      <c r="AH88" s="33">
        <v>2.4300000000000002</v>
      </c>
      <c r="AI88" s="33">
        <v>0.14000000000000001</v>
      </c>
      <c r="AJ88" s="33">
        <v>0.18</v>
      </c>
      <c r="AK88" s="33">
        <v>0.25</v>
      </c>
      <c r="AL88" s="36">
        <f>AJ88+AI88+AH88+AG88+AC88+AK88</f>
        <v>13.583604710445439</v>
      </c>
      <c r="AM88" s="31">
        <v>55</v>
      </c>
      <c r="AN88" s="36">
        <f>AL88*AM88/100</f>
        <v>7.4709825907449909</v>
      </c>
      <c r="AO88" s="36">
        <f>(AL88*E88)+(AN88*E88)</f>
        <v>42.193392951585622</v>
      </c>
      <c r="AP88" s="88">
        <v>38.229999999999997</v>
      </c>
      <c r="AQ88" s="89">
        <f t="shared" si="128"/>
        <v>110.36723241325039</v>
      </c>
      <c r="AR88" s="87">
        <f t="shared" si="129"/>
        <v>3.9633929515856252</v>
      </c>
    </row>
    <row r="89" spans="1:44" ht="18.75" hidden="1">
      <c r="A89" s="19">
        <v>18</v>
      </c>
      <c r="B89" s="20" t="s">
        <v>20</v>
      </c>
      <c r="C89" s="30"/>
      <c r="D89" s="49">
        <v>0</v>
      </c>
      <c r="E89" s="31">
        <f t="shared" si="162"/>
        <v>0</v>
      </c>
      <c r="F89" s="31"/>
      <c r="G89" s="31">
        <v>4</v>
      </c>
      <c r="H89" s="31">
        <v>1.57</v>
      </c>
      <c r="I89" s="33">
        <v>200.32</v>
      </c>
      <c r="J89" s="78">
        <f t="shared" si="163"/>
        <v>1.197727952167414</v>
      </c>
      <c r="K89" s="33">
        <v>50</v>
      </c>
      <c r="L89" s="78">
        <f t="shared" si="164"/>
        <v>0.59886397608370701</v>
      </c>
      <c r="M89" s="33">
        <v>50</v>
      </c>
      <c r="N89" s="78">
        <f t="shared" si="165"/>
        <v>0.59886397608370701</v>
      </c>
      <c r="O89" s="78">
        <f t="shared" si="166"/>
        <v>2.395455904334828</v>
      </c>
      <c r="P89" s="33">
        <v>13.33</v>
      </c>
      <c r="Q89" s="78">
        <f t="shared" si="167"/>
        <v>0.31931427204783258</v>
      </c>
      <c r="R89" s="33"/>
      <c r="S89" s="33"/>
      <c r="T89" s="33">
        <v>40</v>
      </c>
      <c r="U89" s="78">
        <f t="shared" si="168"/>
        <v>0.95818236173393112</v>
      </c>
      <c r="V89" s="33">
        <v>12.34</v>
      </c>
      <c r="W89" s="33">
        <f t="shared" si="169"/>
        <v>0.29559925859491776</v>
      </c>
      <c r="X89" s="78">
        <f t="shared" si="170"/>
        <v>3.9685517967115094</v>
      </c>
      <c r="Y89" s="33">
        <v>34</v>
      </c>
      <c r="Z89" s="78">
        <f t="shared" si="171"/>
        <v>1.3493076108819133</v>
      </c>
      <c r="AA89" s="33">
        <v>0.52</v>
      </c>
      <c r="AB89" s="113">
        <f t="shared" si="172"/>
        <v>2.0636469342899848E-2</v>
      </c>
      <c r="AC89" s="78">
        <f t="shared" si="173"/>
        <v>5.3384958769363227</v>
      </c>
      <c r="AD89" s="33"/>
      <c r="AE89" s="33">
        <f t="shared" si="174"/>
        <v>0</v>
      </c>
      <c r="AF89" s="33">
        <v>108.34</v>
      </c>
      <c r="AG89" s="78">
        <f t="shared" si="175"/>
        <v>4.2995290165572495</v>
      </c>
      <c r="AH89" s="33">
        <v>2.31</v>
      </c>
      <c r="AI89" s="33">
        <v>0.17</v>
      </c>
      <c r="AJ89" s="33">
        <v>0.19</v>
      </c>
      <c r="AK89" s="33"/>
      <c r="AL89" s="36">
        <f t="shared" ref="AL89:AL90" si="176">AJ89+AI89+AH89+AG89+AC89+AK89</f>
        <v>12.308024893493572</v>
      </c>
      <c r="AM89" s="31">
        <v>15</v>
      </c>
      <c r="AN89" s="36">
        <f>AL89*AM89/100</f>
        <v>1.8462037340240358</v>
      </c>
      <c r="AO89" s="36">
        <f>(AL89*E89)+(AN89*E89)</f>
        <v>0</v>
      </c>
      <c r="AP89" s="88"/>
      <c r="AQ89" s="89" t="e">
        <f t="shared" si="128"/>
        <v>#DIV/0!</v>
      </c>
      <c r="AR89" s="87">
        <f t="shared" si="129"/>
        <v>0</v>
      </c>
    </row>
    <row r="90" spans="1:44" ht="18.75">
      <c r="A90" s="19">
        <v>20</v>
      </c>
      <c r="B90" s="20" t="s">
        <v>4</v>
      </c>
      <c r="C90" s="30"/>
      <c r="D90" s="31">
        <v>35</v>
      </c>
      <c r="E90" s="31">
        <f t="shared" si="162"/>
        <v>0.58450000000000002</v>
      </c>
      <c r="F90" s="31"/>
      <c r="G90" s="31">
        <v>4</v>
      </c>
      <c r="H90" s="31">
        <v>1.57</v>
      </c>
      <c r="I90" s="33">
        <v>223.1</v>
      </c>
      <c r="J90" s="78">
        <f t="shared" si="163"/>
        <v>1.333931240657698</v>
      </c>
      <c r="K90" s="33">
        <v>50</v>
      </c>
      <c r="L90" s="78">
        <f t="shared" si="164"/>
        <v>0.66696562032884898</v>
      </c>
      <c r="M90" s="33">
        <v>50</v>
      </c>
      <c r="N90" s="78">
        <f t="shared" si="165"/>
        <v>0.66696562032884898</v>
      </c>
      <c r="O90" s="78">
        <f t="shared" si="166"/>
        <v>2.6678624813153959</v>
      </c>
      <c r="P90" s="33">
        <v>13.33</v>
      </c>
      <c r="Q90" s="78">
        <f t="shared" si="167"/>
        <v>0.35562606875934227</v>
      </c>
      <c r="R90" s="33"/>
      <c r="S90" s="33"/>
      <c r="T90" s="33">
        <v>40</v>
      </c>
      <c r="U90" s="78">
        <f t="shared" si="168"/>
        <v>1.0671449925261585</v>
      </c>
      <c r="V90" s="33">
        <v>14.56</v>
      </c>
      <c r="W90" s="33">
        <f t="shared" si="169"/>
        <v>0.3884407772795217</v>
      </c>
      <c r="X90" s="78">
        <f t="shared" si="170"/>
        <v>4.4790743198804179</v>
      </c>
      <c r="Y90" s="33">
        <v>34</v>
      </c>
      <c r="Z90" s="78">
        <f t="shared" si="171"/>
        <v>1.5228852687593422</v>
      </c>
      <c r="AA90" s="33">
        <v>0.37</v>
      </c>
      <c r="AB90" s="113">
        <f t="shared" si="172"/>
        <v>1.6572574983557548E-2</v>
      </c>
      <c r="AC90" s="78">
        <f t="shared" si="173"/>
        <v>6.018532163623318</v>
      </c>
      <c r="AD90" s="33"/>
      <c r="AE90" s="33">
        <f t="shared" si="174"/>
        <v>0</v>
      </c>
      <c r="AF90" s="33">
        <v>101.92</v>
      </c>
      <c r="AG90" s="78">
        <f t="shared" si="175"/>
        <v>4.5650725468221216</v>
      </c>
      <c r="AH90" s="33">
        <v>2.4300000000000002</v>
      </c>
      <c r="AI90" s="33">
        <v>0.14000000000000001</v>
      </c>
      <c r="AJ90" s="33">
        <v>0.18</v>
      </c>
      <c r="AK90" s="33">
        <v>0.25</v>
      </c>
      <c r="AL90" s="36">
        <f t="shared" si="176"/>
        <v>13.583604710445439</v>
      </c>
      <c r="AM90" s="31">
        <v>55</v>
      </c>
      <c r="AN90" s="36">
        <f>AL90*AM90/100</f>
        <v>7.4709825907449909</v>
      </c>
      <c r="AO90" s="36">
        <f>(AL90*E90)+(AN90*E90)</f>
        <v>12.306406277545808</v>
      </c>
      <c r="AP90" s="88">
        <v>11.15</v>
      </c>
      <c r="AQ90" s="89">
        <f t="shared" si="128"/>
        <v>110.37135674928975</v>
      </c>
      <c r="AR90" s="87">
        <f t="shared" si="129"/>
        <v>1.1564062775458073</v>
      </c>
    </row>
    <row r="91" spans="1:44" ht="19.5">
      <c r="A91" s="184" t="s">
        <v>21</v>
      </c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6"/>
      <c r="AP91" s="88"/>
      <c r="AQ91" s="89" t="e">
        <f t="shared" si="128"/>
        <v>#DIV/0!</v>
      </c>
      <c r="AR91" s="87">
        <f t="shared" si="129"/>
        <v>0</v>
      </c>
    </row>
    <row r="92" spans="1:44" ht="18.75">
      <c r="A92" s="19">
        <v>21</v>
      </c>
      <c r="B92" s="20" t="s">
        <v>22</v>
      </c>
      <c r="C92" s="30">
        <v>5</v>
      </c>
      <c r="D92" s="31">
        <v>60</v>
      </c>
      <c r="E92" s="31">
        <f t="shared" ref="E92:E98" si="177">D92*0.0167</f>
        <v>1.002</v>
      </c>
      <c r="F92" s="31"/>
      <c r="G92" s="31">
        <v>4</v>
      </c>
      <c r="H92" s="31">
        <v>1.57</v>
      </c>
      <c r="I92" s="33">
        <v>223.1</v>
      </c>
      <c r="J92" s="78">
        <f t="shared" ref="J92:J97" si="178">I92/167.25</f>
        <v>1.333931240657698</v>
      </c>
      <c r="K92" s="33">
        <v>50</v>
      </c>
      <c r="L92" s="78">
        <f t="shared" ref="L92:L97" si="179">J92*K92%</f>
        <v>0.66696562032884898</v>
      </c>
      <c r="M92" s="33">
        <v>50</v>
      </c>
      <c r="N92" s="78">
        <f t="shared" ref="N92:N97" si="180">J92*M92/100</f>
        <v>0.66696562032884898</v>
      </c>
      <c r="O92" s="78">
        <f t="shared" ref="O92:O97" si="181">N92+L92+J92</f>
        <v>2.6678624813153959</v>
      </c>
      <c r="P92" s="33">
        <v>13.33</v>
      </c>
      <c r="Q92" s="78">
        <f t="shared" ref="Q92:Q97" si="182">O92*P92/100</f>
        <v>0.35562606875934227</v>
      </c>
      <c r="R92" s="33"/>
      <c r="S92" s="33"/>
      <c r="T92" s="33">
        <v>40</v>
      </c>
      <c r="U92" s="78">
        <f t="shared" ref="U92:U97" si="183">O92*T92/100</f>
        <v>1.0671449925261585</v>
      </c>
      <c r="V92" s="33">
        <v>14.56</v>
      </c>
      <c r="W92" s="33">
        <f t="shared" ref="W92:W97" si="184">O92*V92/100</f>
        <v>0.3884407772795217</v>
      </c>
      <c r="X92" s="78">
        <f t="shared" ref="X92:X97" si="185">O92+Q92+S92+U92+W92</f>
        <v>4.4790743198804179</v>
      </c>
      <c r="Y92" s="33">
        <v>34</v>
      </c>
      <c r="Z92" s="78">
        <f t="shared" ref="Z92:Z97" si="186">X92*Y92/100</f>
        <v>1.5228852687593422</v>
      </c>
      <c r="AA92" s="33">
        <v>0.37</v>
      </c>
      <c r="AB92" s="113">
        <f t="shared" ref="AB92:AB97" si="187">X92*AA92/100</f>
        <v>1.6572574983557548E-2</v>
      </c>
      <c r="AC92" s="78">
        <f t="shared" ref="AC92:AC97" si="188">AB92+Z92+X92</f>
        <v>6.018532163623318</v>
      </c>
      <c r="AD92" s="33"/>
      <c r="AE92" s="33">
        <f t="shared" ref="AE92:AE97" si="189">AC92*AD92/100</f>
        <v>0</v>
      </c>
      <c r="AF92" s="33">
        <v>101.92</v>
      </c>
      <c r="AG92" s="78">
        <f t="shared" ref="AG92:AG97" si="190">X92*AF92/100</f>
        <v>4.5650725468221216</v>
      </c>
      <c r="AH92" s="33">
        <v>2.4300000000000002</v>
      </c>
      <c r="AI92" s="33">
        <v>0.14000000000000001</v>
      </c>
      <c r="AJ92" s="33">
        <v>0.18</v>
      </c>
      <c r="AK92" s="33">
        <v>0.25</v>
      </c>
      <c r="AL92" s="36">
        <f>AJ92+AI92+AH92+AG92+AC92+AK92</f>
        <v>13.583604710445439</v>
      </c>
      <c r="AM92" s="31">
        <v>60</v>
      </c>
      <c r="AN92" s="36">
        <f t="shared" ref="AN92:AN98" si="191">AL92*AM92/100</f>
        <v>8.1501628262672643</v>
      </c>
      <c r="AO92" s="36">
        <f t="shared" ref="AO92:AO98" si="192">(AL92*E92)+(AN92*E92)</f>
        <v>21.77723507178613</v>
      </c>
      <c r="AP92" s="88">
        <v>19.732225509248895</v>
      </c>
      <c r="AQ92" s="89">
        <f t="shared" si="128"/>
        <v>110.36380595578889</v>
      </c>
      <c r="AR92" s="87">
        <f t="shared" si="129"/>
        <v>2.0450095625372349</v>
      </c>
    </row>
    <row r="93" spans="1:44" ht="21.75" customHeight="1">
      <c r="A93" s="19">
        <v>22</v>
      </c>
      <c r="B93" s="20" t="s">
        <v>23</v>
      </c>
      <c r="C93" s="30">
        <v>5</v>
      </c>
      <c r="D93" s="31">
        <v>85</v>
      </c>
      <c r="E93" s="31">
        <f t="shared" si="177"/>
        <v>1.4195</v>
      </c>
      <c r="F93" s="31"/>
      <c r="G93" s="31">
        <v>4</v>
      </c>
      <c r="H93" s="31">
        <v>1.57</v>
      </c>
      <c r="I93" s="33">
        <v>223.1</v>
      </c>
      <c r="J93" s="78">
        <f t="shared" si="178"/>
        <v>1.333931240657698</v>
      </c>
      <c r="K93" s="33">
        <v>50</v>
      </c>
      <c r="L93" s="78">
        <f t="shared" si="179"/>
        <v>0.66696562032884898</v>
      </c>
      <c r="M93" s="33">
        <v>50</v>
      </c>
      <c r="N93" s="78">
        <f t="shared" si="180"/>
        <v>0.66696562032884898</v>
      </c>
      <c r="O93" s="78">
        <f t="shared" si="181"/>
        <v>2.6678624813153959</v>
      </c>
      <c r="P93" s="33">
        <v>13.33</v>
      </c>
      <c r="Q93" s="78">
        <f t="shared" si="182"/>
        <v>0.35562606875934227</v>
      </c>
      <c r="R93" s="33"/>
      <c r="S93" s="33"/>
      <c r="T93" s="33">
        <v>40</v>
      </c>
      <c r="U93" s="78">
        <f t="shared" si="183"/>
        <v>1.0671449925261585</v>
      </c>
      <c r="V93" s="33">
        <v>14.56</v>
      </c>
      <c r="W93" s="33">
        <f t="shared" si="184"/>
        <v>0.3884407772795217</v>
      </c>
      <c r="X93" s="78">
        <f t="shared" si="185"/>
        <v>4.4790743198804179</v>
      </c>
      <c r="Y93" s="33">
        <v>34</v>
      </c>
      <c r="Z93" s="78">
        <f t="shared" si="186"/>
        <v>1.5228852687593422</v>
      </c>
      <c r="AA93" s="33">
        <v>0.37</v>
      </c>
      <c r="AB93" s="113">
        <f t="shared" si="187"/>
        <v>1.6572574983557548E-2</v>
      </c>
      <c r="AC93" s="78">
        <f t="shared" si="188"/>
        <v>6.018532163623318</v>
      </c>
      <c r="AD93" s="33"/>
      <c r="AE93" s="33">
        <f t="shared" si="189"/>
        <v>0</v>
      </c>
      <c r="AF93" s="33">
        <v>101.92</v>
      </c>
      <c r="AG93" s="78">
        <f t="shared" si="190"/>
        <v>4.5650725468221216</v>
      </c>
      <c r="AH93" s="33">
        <v>2.4300000000000002</v>
      </c>
      <c r="AI93" s="33">
        <v>0.14000000000000001</v>
      </c>
      <c r="AJ93" s="33">
        <v>0.18</v>
      </c>
      <c r="AK93" s="33">
        <v>0.25</v>
      </c>
      <c r="AL93" s="36">
        <f t="shared" ref="AL93:AL97" si="193">AJ93+AI93+AH93+AG93+AC93+AK93</f>
        <v>13.583604710445439</v>
      </c>
      <c r="AM93" s="31">
        <v>60</v>
      </c>
      <c r="AN93" s="36">
        <f t="shared" si="191"/>
        <v>8.1501628262672643</v>
      </c>
      <c r="AO93" s="36">
        <f t="shared" si="192"/>
        <v>30.851083018363681</v>
      </c>
      <c r="AP93" s="88">
        <v>27.9539861381026</v>
      </c>
      <c r="AQ93" s="89">
        <f t="shared" si="128"/>
        <v>110.36380595578889</v>
      </c>
      <c r="AR93" s="87">
        <f t="shared" si="129"/>
        <v>2.8970968802610813</v>
      </c>
    </row>
    <row r="94" spans="1:44" ht="18.75" hidden="1">
      <c r="A94" s="19">
        <v>22</v>
      </c>
      <c r="B94" s="20" t="s">
        <v>24</v>
      </c>
      <c r="C94" s="35">
        <v>6</v>
      </c>
      <c r="D94" s="33">
        <v>105</v>
      </c>
      <c r="E94" s="31">
        <f t="shared" si="177"/>
        <v>1.7535000000000001</v>
      </c>
      <c r="F94" s="31"/>
      <c r="G94" s="31">
        <v>4</v>
      </c>
      <c r="H94" s="31">
        <v>1.57</v>
      </c>
      <c r="I94" s="33">
        <v>223.1</v>
      </c>
      <c r="J94" s="78">
        <f t="shared" si="178"/>
        <v>1.333931240657698</v>
      </c>
      <c r="K94" s="33">
        <v>50</v>
      </c>
      <c r="L94" s="78">
        <f t="shared" si="179"/>
        <v>0.66696562032884898</v>
      </c>
      <c r="M94" s="33">
        <v>50</v>
      </c>
      <c r="N94" s="78">
        <f t="shared" si="180"/>
        <v>0.66696562032884898</v>
      </c>
      <c r="O94" s="78">
        <f t="shared" si="181"/>
        <v>2.6678624813153959</v>
      </c>
      <c r="P94" s="33">
        <v>13.33</v>
      </c>
      <c r="Q94" s="78">
        <f t="shared" si="182"/>
        <v>0.35562606875934227</v>
      </c>
      <c r="R94" s="33"/>
      <c r="S94" s="33"/>
      <c r="T94" s="33">
        <v>40</v>
      </c>
      <c r="U94" s="78">
        <f t="shared" si="183"/>
        <v>1.0671449925261585</v>
      </c>
      <c r="V94" s="33">
        <v>14.56</v>
      </c>
      <c r="W94" s="33">
        <f t="shared" si="184"/>
        <v>0.3884407772795217</v>
      </c>
      <c r="X94" s="78">
        <f t="shared" si="185"/>
        <v>4.4790743198804179</v>
      </c>
      <c r="Y94" s="33">
        <v>34</v>
      </c>
      <c r="Z94" s="78">
        <f t="shared" si="186"/>
        <v>1.5228852687593422</v>
      </c>
      <c r="AA94" s="33">
        <v>0.37</v>
      </c>
      <c r="AB94" s="113">
        <f t="shared" si="187"/>
        <v>1.6572574983557548E-2</v>
      </c>
      <c r="AC94" s="78">
        <f t="shared" si="188"/>
        <v>6.018532163623318</v>
      </c>
      <c r="AD94" s="33"/>
      <c r="AE94" s="33">
        <f t="shared" si="189"/>
        <v>0</v>
      </c>
      <c r="AF94" s="33">
        <v>101.92</v>
      </c>
      <c r="AG94" s="78">
        <f t="shared" si="190"/>
        <v>4.5650725468221216</v>
      </c>
      <c r="AH94" s="33">
        <v>2.4300000000000002</v>
      </c>
      <c r="AI94" s="33">
        <v>0.14000000000000001</v>
      </c>
      <c r="AJ94" s="33">
        <v>0.18</v>
      </c>
      <c r="AK94" s="33">
        <v>0.25</v>
      </c>
      <c r="AL94" s="36">
        <f t="shared" si="193"/>
        <v>13.583604710445439</v>
      </c>
      <c r="AM94" s="31">
        <v>20</v>
      </c>
      <c r="AN94" s="36">
        <f t="shared" si="191"/>
        <v>2.7167209420890881</v>
      </c>
      <c r="AO94" s="36">
        <f t="shared" si="192"/>
        <v>28.582621031719292</v>
      </c>
      <c r="AP94" s="88">
        <v>25.898545980889175</v>
      </c>
      <c r="AQ94" s="89">
        <f t="shared" si="128"/>
        <v>110.36380595578889</v>
      </c>
      <c r="AR94" s="87">
        <f t="shared" si="129"/>
        <v>2.684075050830117</v>
      </c>
    </row>
    <row r="95" spans="1:44" ht="18.75">
      <c r="A95" s="19">
        <v>23</v>
      </c>
      <c r="B95" s="20" t="s">
        <v>25</v>
      </c>
      <c r="C95" s="30">
        <v>5</v>
      </c>
      <c r="D95" s="31">
        <v>98</v>
      </c>
      <c r="E95" s="31">
        <f t="shared" si="177"/>
        <v>1.6366000000000001</v>
      </c>
      <c r="F95" s="31"/>
      <c r="G95" s="31">
        <v>4</v>
      </c>
      <c r="H95" s="31">
        <v>1.57</v>
      </c>
      <c r="I95" s="33">
        <v>223.1</v>
      </c>
      <c r="J95" s="78">
        <f t="shared" si="178"/>
        <v>1.333931240657698</v>
      </c>
      <c r="K95" s="33">
        <v>50</v>
      </c>
      <c r="L95" s="78">
        <f t="shared" si="179"/>
        <v>0.66696562032884898</v>
      </c>
      <c r="M95" s="33">
        <v>50</v>
      </c>
      <c r="N95" s="78">
        <f t="shared" si="180"/>
        <v>0.66696562032884898</v>
      </c>
      <c r="O95" s="78">
        <f t="shared" si="181"/>
        <v>2.6678624813153959</v>
      </c>
      <c r="P95" s="33">
        <v>13.33</v>
      </c>
      <c r="Q95" s="78">
        <f t="shared" si="182"/>
        <v>0.35562606875934227</v>
      </c>
      <c r="R95" s="33"/>
      <c r="S95" s="33"/>
      <c r="T95" s="33">
        <v>40</v>
      </c>
      <c r="U95" s="78">
        <f t="shared" si="183"/>
        <v>1.0671449925261585</v>
      </c>
      <c r="V95" s="33">
        <v>14.56</v>
      </c>
      <c r="W95" s="33">
        <f t="shared" si="184"/>
        <v>0.3884407772795217</v>
      </c>
      <c r="X95" s="78">
        <f t="shared" si="185"/>
        <v>4.4790743198804179</v>
      </c>
      <c r="Y95" s="33">
        <v>34</v>
      </c>
      <c r="Z95" s="78">
        <f t="shared" si="186"/>
        <v>1.5228852687593422</v>
      </c>
      <c r="AA95" s="33">
        <v>0.37</v>
      </c>
      <c r="AB95" s="113">
        <f t="shared" si="187"/>
        <v>1.6572574983557548E-2</v>
      </c>
      <c r="AC95" s="78">
        <f t="shared" si="188"/>
        <v>6.018532163623318</v>
      </c>
      <c r="AD95" s="33"/>
      <c r="AE95" s="33">
        <f t="shared" si="189"/>
        <v>0</v>
      </c>
      <c r="AF95" s="33">
        <v>101.92</v>
      </c>
      <c r="AG95" s="78">
        <f t="shared" si="190"/>
        <v>4.5650725468221216</v>
      </c>
      <c r="AH95" s="33">
        <v>2.4300000000000002</v>
      </c>
      <c r="AI95" s="33">
        <v>0.14000000000000001</v>
      </c>
      <c r="AJ95" s="33">
        <v>0.18</v>
      </c>
      <c r="AK95" s="33">
        <v>0.25</v>
      </c>
      <c r="AL95" s="36">
        <f t="shared" si="193"/>
        <v>13.583604710445439</v>
      </c>
      <c r="AM95" s="31">
        <v>60</v>
      </c>
      <c r="AN95" s="36">
        <f t="shared" si="191"/>
        <v>8.1501628262672643</v>
      </c>
      <c r="AO95" s="36">
        <f t="shared" si="192"/>
        <v>35.569483950584015</v>
      </c>
      <c r="AP95" s="88">
        <v>32.229301665106526</v>
      </c>
      <c r="AQ95" s="89">
        <f t="shared" si="128"/>
        <v>110.36380595578892</v>
      </c>
      <c r="AR95" s="87">
        <f t="shared" si="129"/>
        <v>3.3401822854774892</v>
      </c>
    </row>
    <row r="96" spans="1:44" ht="18.75">
      <c r="A96" s="19">
        <v>24</v>
      </c>
      <c r="B96" s="20" t="s">
        <v>3</v>
      </c>
      <c r="C96" s="34">
        <v>5</v>
      </c>
      <c r="D96" s="32">
        <v>105</v>
      </c>
      <c r="E96" s="31">
        <f t="shared" si="177"/>
        <v>1.7535000000000001</v>
      </c>
      <c r="F96" s="31"/>
      <c r="G96" s="31">
        <v>4</v>
      </c>
      <c r="H96" s="31">
        <v>1.57</v>
      </c>
      <c r="I96" s="33">
        <v>223.1</v>
      </c>
      <c r="J96" s="78">
        <f t="shared" si="178"/>
        <v>1.333931240657698</v>
      </c>
      <c r="K96" s="33">
        <v>50</v>
      </c>
      <c r="L96" s="78">
        <f t="shared" si="179"/>
        <v>0.66696562032884898</v>
      </c>
      <c r="M96" s="33">
        <v>50</v>
      </c>
      <c r="N96" s="78">
        <f t="shared" si="180"/>
        <v>0.66696562032884898</v>
      </c>
      <c r="O96" s="78">
        <f t="shared" si="181"/>
        <v>2.6678624813153959</v>
      </c>
      <c r="P96" s="33">
        <v>13.33</v>
      </c>
      <c r="Q96" s="78">
        <f t="shared" si="182"/>
        <v>0.35562606875934227</v>
      </c>
      <c r="R96" s="33"/>
      <c r="S96" s="33"/>
      <c r="T96" s="33">
        <v>40</v>
      </c>
      <c r="U96" s="78">
        <f t="shared" si="183"/>
        <v>1.0671449925261585</v>
      </c>
      <c r="V96" s="33">
        <v>14.56</v>
      </c>
      <c r="W96" s="33">
        <f t="shared" si="184"/>
        <v>0.3884407772795217</v>
      </c>
      <c r="X96" s="78">
        <f t="shared" si="185"/>
        <v>4.4790743198804179</v>
      </c>
      <c r="Y96" s="33">
        <v>34</v>
      </c>
      <c r="Z96" s="78">
        <f t="shared" si="186"/>
        <v>1.5228852687593422</v>
      </c>
      <c r="AA96" s="33">
        <v>0.37</v>
      </c>
      <c r="AB96" s="113">
        <f t="shared" si="187"/>
        <v>1.6572574983557548E-2</v>
      </c>
      <c r="AC96" s="78">
        <f t="shared" si="188"/>
        <v>6.018532163623318</v>
      </c>
      <c r="AD96" s="33"/>
      <c r="AE96" s="33">
        <f t="shared" si="189"/>
        <v>0</v>
      </c>
      <c r="AF96" s="33">
        <v>101.92</v>
      </c>
      <c r="AG96" s="78">
        <f t="shared" si="190"/>
        <v>4.5650725468221216</v>
      </c>
      <c r="AH96" s="33">
        <v>2.4300000000000002</v>
      </c>
      <c r="AI96" s="33">
        <v>0.14000000000000001</v>
      </c>
      <c r="AJ96" s="33">
        <v>0.18</v>
      </c>
      <c r="AK96" s="33">
        <v>0.25</v>
      </c>
      <c r="AL96" s="36">
        <f t="shared" si="193"/>
        <v>13.583604710445439</v>
      </c>
      <c r="AM96" s="31">
        <v>60</v>
      </c>
      <c r="AN96" s="36">
        <f t="shared" si="191"/>
        <v>8.1501628262672643</v>
      </c>
      <c r="AO96" s="36">
        <f t="shared" si="192"/>
        <v>38.110161375625722</v>
      </c>
      <c r="AP96" s="88">
        <v>34.531394641185571</v>
      </c>
      <c r="AQ96" s="89">
        <f t="shared" si="128"/>
        <v>110.36380595578888</v>
      </c>
      <c r="AR96" s="87">
        <f t="shared" si="129"/>
        <v>3.5787667344401513</v>
      </c>
    </row>
    <row r="97" spans="1:44" ht="18" customHeight="1">
      <c r="A97" s="19">
        <v>25</v>
      </c>
      <c r="B97" s="20" t="s">
        <v>26</v>
      </c>
      <c r="C97" s="34">
        <v>5</v>
      </c>
      <c r="D97" s="32">
        <v>35</v>
      </c>
      <c r="E97" s="31">
        <f t="shared" si="177"/>
        <v>0.58450000000000002</v>
      </c>
      <c r="F97" s="31"/>
      <c r="G97" s="31">
        <v>4</v>
      </c>
      <c r="H97" s="31">
        <v>1.57</v>
      </c>
      <c r="I97" s="33">
        <v>223.1</v>
      </c>
      <c r="J97" s="78">
        <f t="shared" si="178"/>
        <v>1.333931240657698</v>
      </c>
      <c r="K97" s="33">
        <v>50</v>
      </c>
      <c r="L97" s="78">
        <f t="shared" si="179"/>
        <v>0.66696562032884898</v>
      </c>
      <c r="M97" s="33">
        <v>50</v>
      </c>
      <c r="N97" s="78">
        <f t="shared" si="180"/>
        <v>0.66696562032884898</v>
      </c>
      <c r="O97" s="78">
        <f t="shared" si="181"/>
        <v>2.6678624813153959</v>
      </c>
      <c r="P97" s="33">
        <v>13.33</v>
      </c>
      <c r="Q97" s="78">
        <f t="shared" si="182"/>
        <v>0.35562606875934227</v>
      </c>
      <c r="R97" s="33"/>
      <c r="S97" s="33"/>
      <c r="T97" s="33">
        <v>40</v>
      </c>
      <c r="U97" s="78">
        <f t="shared" si="183"/>
        <v>1.0671449925261585</v>
      </c>
      <c r="V97" s="33">
        <v>14.56</v>
      </c>
      <c r="W97" s="33">
        <f t="shared" si="184"/>
        <v>0.3884407772795217</v>
      </c>
      <c r="X97" s="78">
        <f t="shared" si="185"/>
        <v>4.4790743198804179</v>
      </c>
      <c r="Y97" s="33">
        <v>34</v>
      </c>
      <c r="Z97" s="78">
        <f t="shared" si="186"/>
        <v>1.5228852687593422</v>
      </c>
      <c r="AA97" s="33">
        <v>0.37</v>
      </c>
      <c r="AB97" s="113">
        <f t="shared" si="187"/>
        <v>1.6572574983557548E-2</v>
      </c>
      <c r="AC97" s="78">
        <f t="shared" si="188"/>
        <v>6.018532163623318</v>
      </c>
      <c r="AD97" s="33"/>
      <c r="AE97" s="33">
        <f t="shared" si="189"/>
        <v>0</v>
      </c>
      <c r="AF97" s="33">
        <v>101.92</v>
      </c>
      <c r="AG97" s="78">
        <f t="shared" si="190"/>
        <v>4.5650725468221216</v>
      </c>
      <c r="AH97" s="33">
        <v>2.4300000000000002</v>
      </c>
      <c r="AI97" s="33">
        <v>0.14000000000000001</v>
      </c>
      <c r="AJ97" s="33">
        <v>0.18</v>
      </c>
      <c r="AK97" s="33">
        <v>0.25</v>
      </c>
      <c r="AL97" s="36">
        <f t="shared" si="193"/>
        <v>13.583604710445439</v>
      </c>
      <c r="AM97" s="31">
        <v>60</v>
      </c>
      <c r="AN97" s="36">
        <f t="shared" si="191"/>
        <v>8.1501628262672643</v>
      </c>
      <c r="AO97" s="36">
        <f t="shared" si="192"/>
        <v>12.703387125208575</v>
      </c>
      <c r="AP97" s="88">
        <v>11.510464880395189</v>
      </c>
      <c r="AQ97" s="89">
        <f t="shared" si="128"/>
        <v>110.36380595578889</v>
      </c>
      <c r="AR97" s="87">
        <f t="shared" si="129"/>
        <v>1.1929222448133867</v>
      </c>
    </row>
    <row r="98" spans="1:44" ht="21.75" hidden="1" customHeight="1">
      <c r="A98" s="19">
        <v>26</v>
      </c>
      <c r="B98" s="20" t="s">
        <v>27</v>
      </c>
      <c r="C98" s="30">
        <v>6</v>
      </c>
      <c r="D98" s="31">
        <v>120</v>
      </c>
      <c r="E98" s="31">
        <f t="shared" si="177"/>
        <v>2.004</v>
      </c>
      <c r="F98" s="31"/>
      <c r="G98" s="31">
        <v>4</v>
      </c>
      <c r="H98" s="31">
        <v>1.57</v>
      </c>
      <c r="I98" s="31">
        <v>186.36</v>
      </c>
      <c r="J98" s="31">
        <v>2.2599999999999998</v>
      </c>
      <c r="K98" s="31"/>
      <c r="L98" s="31"/>
      <c r="M98" s="31">
        <v>50</v>
      </c>
      <c r="N98" s="31">
        <f t="shared" ref="N98" si="194">J98*M98/100</f>
        <v>1.1299999999999999</v>
      </c>
      <c r="O98" s="31">
        <f t="shared" ref="O98" si="195">N98+J98</f>
        <v>3.3899999999999997</v>
      </c>
      <c r="P98" s="31">
        <v>11.34</v>
      </c>
      <c r="Q98" s="31">
        <f t="shared" ref="Q98" si="196">O98*P98/100</f>
        <v>0.38442599999999999</v>
      </c>
      <c r="R98" s="31">
        <v>5.27</v>
      </c>
      <c r="S98" s="31">
        <f t="shared" ref="S98" si="197">O98*R98/100</f>
        <v>0.17865299999999998</v>
      </c>
      <c r="T98" s="31">
        <v>38.4</v>
      </c>
      <c r="U98" s="31">
        <f t="shared" ref="U98" si="198">O98*T98/100</f>
        <v>1.3017599999999998</v>
      </c>
      <c r="V98" s="31">
        <v>12.4</v>
      </c>
      <c r="W98" s="31">
        <f t="shared" ref="W98" si="199">O98*V98/100</f>
        <v>0.42035999999999996</v>
      </c>
      <c r="X98" s="31">
        <f t="shared" ref="X98" si="200">O98+Q98+S98+U98+W98</f>
        <v>5.6751989999999992</v>
      </c>
      <c r="Y98" s="31">
        <v>34</v>
      </c>
      <c r="Z98" s="31">
        <f t="shared" ref="Z98" si="201">X98*Y98/100</f>
        <v>1.9295676599999996</v>
      </c>
      <c r="AA98" s="31">
        <v>0.52</v>
      </c>
      <c r="AB98" s="31">
        <f t="shared" ref="AB98" si="202">X98*AA98/100</f>
        <v>2.9511034799999995E-2</v>
      </c>
      <c r="AC98" s="31">
        <f t="shared" ref="AC98" si="203">AB98+Z98+X98</f>
        <v>7.6342776947999988</v>
      </c>
      <c r="AD98" s="31"/>
      <c r="AE98" s="31">
        <f t="shared" ref="AE98" si="204">AC98*AD98/100</f>
        <v>0</v>
      </c>
      <c r="AF98" s="36">
        <v>131.83000000000001</v>
      </c>
      <c r="AG98" s="31">
        <f t="shared" ref="AG98" si="205">X98*AF98/100</f>
        <v>7.4816148416999999</v>
      </c>
      <c r="AH98" s="31">
        <v>7.0000000000000007E-2</v>
      </c>
      <c r="AI98" s="31">
        <v>0.56999999999999995</v>
      </c>
      <c r="AJ98" s="31">
        <v>0.12</v>
      </c>
      <c r="AK98" s="31"/>
      <c r="AL98" s="31">
        <f t="shared" ref="AL98" si="206">AJ98+AI98+AH98+AG98+AC98</f>
        <v>15.8758925365</v>
      </c>
      <c r="AM98" s="31">
        <v>55</v>
      </c>
      <c r="AN98" s="36">
        <f t="shared" si="191"/>
        <v>8.7317408950750011</v>
      </c>
      <c r="AO98" s="36">
        <f t="shared" si="192"/>
        <v>49.313697396876307</v>
      </c>
      <c r="AP98" s="88"/>
      <c r="AQ98" s="89" t="e">
        <f t="shared" si="128"/>
        <v>#DIV/0!</v>
      </c>
      <c r="AR98" s="87">
        <f t="shared" si="129"/>
        <v>49.313697396876307</v>
      </c>
    </row>
    <row r="99" spans="1:44" ht="19.5">
      <c r="A99" s="184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6"/>
      <c r="AP99" s="88"/>
      <c r="AQ99" s="89" t="e">
        <f t="shared" si="128"/>
        <v>#DIV/0!</v>
      </c>
      <c r="AR99" s="87">
        <f t="shared" si="129"/>
        <v>0</v>
      </c>
    </row>
    <row r="100" spans="1:44" ht="18.75">
      <c r="A100" s="19">
        <v>26</v>
      </c>
      <c r="B100" s="20" t="s">
        <v>29</v>
      </c>
      <c r="C100" s="30"/>
      <c r="D100" s="31">
        <v>10</v>
      </c>
      <c r="E100" s="31">
        <f t="shared" ref="E100:E106" si="207">D100*0.0167</f>
        <v>0.16699999999999998</v>
      </c>
      <c r="F100" s="31"/>
      <c r="G100" s="31">
        <v>4</v>
      </c>
      <c r="H100" s="31">
        <v>1.57</v>
      </c>
      <c r="I100" s="33">
        <v>223.1</v>
      </c>
      <c r="J100" s="78">
        <f t="shared" ref="J100:J104" si="208">I100/167.25</f>
        <v>1.333931240657698</v>
      </c>
      <c r="K100" s="33">
        <v>50</v>
      </c>
      <c r="L100" s="78">
        <f t="shared" ref="L100:L104" si="209">J100*K100%</f>
        <v>0.66696562032884898</v>
      </c>
      <c r="M100" s="33">
        <v>50</v>
      </c>
      <c r="N100" s="78">
        <f t="shared" ref="N100:N104" si="210">J100*M100/100</f>
        <v>0.66696562032884898</v>
      </c>
      <c r="O100" s="78">
        <f t="shared" ref="O100:O104" si="211">N100+L100+J100</f>
        <v>2.6678624813153959</v>
      </c>
      <c r="P100" s="33">
        <v>13.33</v>
      </c>
      <c r="Q100" s="78">
        <f t="shared" ref="Q100:Q104" si="212">O100*P100/100</f>
        <v>0.35562606875934227</v>
      </c>
      <c r="R100" s="33"/>
      <c r="S100" s="33"/>
      <c r="T100" s="33">
        <v>40</v>
      </c>
      <c r="U100" s="78">
        <f t="shared" ref="U100:U104" si="213">O100*T100/100</f>
        <v>1.0671449925261585</v>
      </c>
      <c r="V100" s="33">
        <v>14.56</v>
      </c>
      <c r="W100" s="33">
        <f t="shared" ref="W100:W104" si="214">O100*V100/100</f>
        <v>0.3884407772795217</v>
      </c>
      <c r="X100" s="78">
        <f t="shared" ref="X100:X104" si="215">O100+Q100+S100+U100+W100</f>
        <v>4.4790743198804179</v>
      </c>
      <c r="Y100" s="33">
        <v>34</v>
      </c>
      <c r="Z100" s="78">
        <f t="shared" ref="Z100:Z104" si="216">X100*Y100/100</f>
        <v>1.5228852687593422</v>
      </c>
      <c r="AA100" s="33">
        <v>0.37</v>
      </c>
      <c r="AB100" s="113">
        <f t="shared" ref="AB100:AB104" si="217">X100*AA100/100</f>
        <v>1.6572574983557548E-2</v>
      </c>
      <c r="AC100" s="78">
        <f t="shared" ref="AC100:AC104" si="218">AB100+Z100+X100</f>
        <v>6.018532163623318</v>
      </c>
      <c r="AD100" s="33"/>
      <c r="AE100" s="33">
        <f t="shared" ref="AE100:AE104" si="219">AC100*AD100/100</f>
        <v>0</v>
      </c>
      <c r="AF100" s="33">
        <v>101.92</v>
      </c>
      <c r="AG100" s="78">
        <f t="shared" ref="AG100:AG104" si="220">X100*AF100/100</f>
        <v>4.5650725468221216</v>
      </c>
      <c r="AH100" s="33">
        <v>2.4300000000000002</v>
      </c>
      <c r="AI100" s="33">
        <v>0.14000000000000001</v>
      </c>
      <c r="AJ100" s="33">
        <v>0.18</v>
      </c>
      <c r="AK100" s="33">
        <v>0.25</v>
      </c>
      <c r="AL100" s="36">
        <f>AJ100+AI100+AH100+AG100+AC100+AK100</f>
        <v>13.583604710445439</v>
      </c>
      <c r="AM100" s="31">
        <v>155</v>
      </c>
      <c r="AN100" s="36">
        <f t="shared" ref="AN100:AN106" si="221">AL100*AM100/100</f>
        <v>21.054587301190431</v>
      </c>
      <c r="AO100" s="36">
        <f t="shared" ref="AO100:AO106" si="222">(AL100*E100)+(AN100*E100)</f>
        <v>5.7845780659431894</v>
      </c>
      <c r="AP100" s="88">
        <v>5.2413724008942371</v>
      </c>
      <c r="AQ100" s="89">
        <f t="shared" si="128"/>
        <v>110.36380595578889</v>
      </c>
      <c r="AR100" s="87">
        <f t="shared" si="129"/>
        <v>0.54320566504895229</v>
      </c>
    </row>
    <row r="101" spans="1:44" ht="18.75">
      <c r="A101" s="19">
        <v>27</v>
      </c>
      <c r="B101" s="20" t="s">
        <v>30</v>
      </c>
      <c r="C101" s="30"/>
      <c r="D101" s="31">
        <v>5</v>
      </c>
      <c r="E101" s="31">
        <f t="shared" si="207"/>
        <v>8.3499999999999991E-2</v>
      </c>
      <c r="F101" s="31"/>
      <c r="G101" s="31">
        <v>4</v>
      </c>
      <c r="H101" s="31">
        <v>1.57</v>
      </c>
      <c r="I101" s="33">
        <v>223.1</v>
      </c>
      <c r="J101" s="78">
        <f t="shared" si="208"/>
        <v>1.333931240657698</v>
      </c>
      <c r="K101" s="33">
        <v>50</v>
      </c>
      <c r="L101" s="78">
        <f t="shared" si="209"/>
        <v>0.66696562032884898</v>
      </c>
      <c r="M101" s="33">
        <v>50</v>
      </c>
      <c r="N101" s="78">
        <f t="shared" si="210"/>
        <v>0.66696562032884898</v>
      </c>
      <c r="O101" s="78">
        <f t="shared" si="211"/>
        <v>2.6678624813153959</v>
      </c>
      <c r="P101" s="33">
        <v>13.33</v>
      </c>
      <c r="Q101" s="78">
        <f t="shared" si="212"/>
        <v>0.35562606875934227</v>
      </c>
      <c r="R101" s="33"/>
      <c r="S101" s="33"/>
      <c r="T101" s="33">
        <v>40</v>
      </c>
      <c r="U101" s="78">
        <f t="shared" si="213"/>
        <v>1.0671449925261585</v>
      </c>
      <c r="V101" s="33">
        <v>14.56</v>
      </c>
      <c r="W101" s="33">
        <f t="shared" si="214"/>
        <v>0.3884407772795217</v>
      </c>
      <c r="X101" s="78">
        <f t="shared" si="215"/>
        <v>4.4790743198804179</v>
      </c>
      <c r="Y101" s="33">
        <v>34</v>
      </c>
      <c r="Z101" s="78">
        <f t="shared" si="216"/>
        <v>1.5228852687593422</v>
      </c>
      <c r="AA101" s="33">
        <v>0.37</v>
      </c>
      <c r="AB101" s="113">
        <f t="shared" si="217"/>
        <v>1.6572574983557548E-2</v>
      </c>
      <c r="AC101" s="78">
        <f t="shared" si="218"/>
        <v>6.018532163623318</v>
      </c>
      <c r="AD101" s="33"/>
      <c r="AE101" s="33">
        <f t="shared" si="219"/>
        <v>0</v>
      </c>
      <c r="AF101" s="33">
        <v>101.92</v>
      </c>
      <c r="AG101" s="78">
        <f t="shared" si="220"/>
        <v>4.5650725468221216</v>
      </c>
      <c r="AH101" s="33">
        <v>2.4300000000000002</v>
      </c>
      <c r="AI101" s="33">
        <v>0.14000000000000001</v>
      </c>
      <c r="AJ101" s="33">
        <v>0.18</v>
      </c>
      <c r="AK101" s="33">
        <v>0.25</v>
      </c>
      <c r="AL101" s="36">
        <f t="shared" ref="AL101:AL104" si="223">AJ101+AI101+AH101+AG101+AC101+AK101</f>
        <v>13.583604710445439</v>
      </c>
      <c r="AM101" s="31">
        <v>155</v>
      </c>
      <c r="AN101" s="36">
        <f t="shared" si="221"/>
        <v>21.054587301190431</v>
      </c>
      <c r="AO101" s="36">
        <f t="shared" si="222"/>
        <v>2.8922890329715947</v>
      </c>
      <c r="AP101" s="88">
        <v>2.6206862004471185</v>
      </c>
      <c r="AQ101" s="89">
        <f t="shared" si="128"/>
        <v>110.36380595578889</v>
      </c>
      <c r="AR101" s="87">
        <f t="shared" si="129"/>
        <v>0.27160283252447615</v>
      </c>
    </row>
    <row r="102" spans="1:44" ht="18.75" hidden="1">
      <c r="A102" s="19">
        <v>29</v>
      </c>
      <c r="B102" s="20" t="s">
        <v>31</v>
      </c>
      <c r="C102" s="30">
        <v>4</v>
      </c>
      <c r="D102" s="31">
        <v>14</v>
      </c>
      <c r="E102" s="31">
        <f t="shared" si="207"/>
        <v>0.23380000000000001</v>
      </c>
      <c r="F102" s="31"/>
      <c r="G102" s="31">
        <v>4</v>
      </c>
      <c r="H102" s="31">
        <v>1.57</v>
      </c>
      <c r="I102" s="33">
        <v>223.1</v>
      </c>
      <c r="J102" s="78">
        <f t="shared" si="208"/>
        <v>1.333931240657698</v>
      </c>
      <c r="K102" s="33">
        <v>50</v>
      </c>
      <c r="L102" s="78">
        <f t="shared" si="209"/>
        <v>0.66696562032884898</v>
      </c>
      <c r="M102" s="33">
        <v>50</v>
      </c>
      <c r="N102" s="78">
        <f t="shared" si="210"/>
        <v>0.66696562032884898</v>
      </c>
      <c r="O102" s="78">
        <f t="shared" si="211"/>
        <v>2.6678624813153959</v>
      </c>
      <c r="P102" s="33">
        <v>13.33</v>
      </c>
      <c r="Q102" s="78">
        <f t="shared" si="212"/>
        <v>0.35562606875934227</v>
      </c>
      <c r="R102" s="33"/>
      <c r="S102" s="33"/>
      <c r="T102" s="33">
        <v>40</v>
      </c>
      <c r="U102" s="78">
        <f t="shared" si="213"/>
        <v>1.0671449925261585</v>
      </c>
      <c r="V102" s="33">
        <v>14.56</v>
      </c>
      <c r="W102" s="33">
        <f t="shared" si="214"/>
        <v>0.3884407772795217</v>
      </c>
      <c r="X102" s="78">
        <f t="shared" si="215"/>
        <v>4.4790743198804179</v>
      </c>
      <c r="Y102" s="33">
        <v>34</v>
      </c>
      <c r="Z102" s="78">
        <f t="shared" si="216"/>
        <v>1.5228852687593422</v>
      </c>
      <c r="AA102" s="33">
        <v>0.37</v>
      </c>
      <c r="AB102" s="113">
        <f t="shared" si="217"/>
        <v>1.6572574983557548E-2</v>
      </c>
      <c r="AC102" s="78">
        <f t="shared" si="218"/>
        <v>6.018532163623318</v>
      </c>
      <c r="AD102" s="33"/>
      <c r="AE102" s="33">
        <f t="shared" si="219"/>
        <v>0</v>
      </c>
      <c r="AF102" s="33">
        <v>101.92</v>
      </c>
      <c r="AG102" s="78">
        <f t="shared" si="220"/>
        <v>4.5650725468221216</v>
      </c>
      <c r="AH102" s="33">
        <v>2.4300000000000002</v>
      </c>
      <c r="AI102" s="33">
        <v>0.14000000000000001</v>
      </c>
      <c r="AJ102" s="33">
        <v>0.18</v>
      </c>
      <c r="AK102" s="33">
        <v>0.25</v>
      </c>
      <c r="AL102" s="36">
        <f t="shared" si="223"/>
        <v>13.583604710445439</v>
      </c>
      <c r="AM102" s="31">
        <v>55</v>
      </c>
      <c r="AN102" s="36">
        <f t="shared" si="221"/>
        <v>7.4709825907449909</v>
      </c>
      <c r="AO102" s="36">
        <f t="shared" si="222"/>
        <v>4.9225625110183229</v>
      </c>
      <c r="AP102" s="88">
        <v>4.4603051411531354</v>
      </c>
      <c r="AQ102" s="89">
        <f t="shared" si="128"/>
        <v>110.36380595578892</v>
      </c>
      <c r="AR102" s="87">
        <f t="shared" si="129"/>
        <v>0.46225736986518751</v>
      </c>
    </row>
    <row r="103" spans="1:44" ht="18.75">
      <c r="A103" s="19">
        <v>28</v>
      </c>
      <c r="B103" s="20" t="s">
        <v>32</v>
      </c>
      <c r="C103" s="30">
        <v>3</v>
      </c>
      <c r="D103" s="31">
        <v>4</v>
      </c>
      <c r="E103" s="31">
        <f t="shared" si="207"/>
        <v>6.6799999999999998E-2</v>
      </c>
      <c r="F103" s="31"/>
      <c r="G103" s="31">
        <v>4</v>
      </c>
      <c r="H103" s="31">
        <v>1.57</v>
      </c>
      <c r="I103" s="33">
        <v>223.1</v>
      </c>
      <c r="J103" s="78">
        <f t="shared" si="208"/>
        <v>1.333931240657698</v>
      </c>
      <c r="K103" s="33">
        <v>50</v>
      </c>
      <c r="L103" s="78">
        <f t="shared" si="209"/>
        <v>0.66696562032884898</v>
      </c>
      <c r="M103" s="33">
        <v>50</v>
      </c>
      <c r="N103" s="78">
        <f t="shared" si="210"/>
        <v>0.66696562032884898</v>
      </c>
      <c r="O103" s="78">
        <f t="shared" si="211"/>
        <v>2.6678624813153959</v>
      </c>
      <c r="P103" s="33">
        <v>13.33</v>
      </c>
      <c r="Q103" s="78">
        <f t="shared" si="212"/>
        <v>0.35562606875934227</v>
      </c>
      <c r="R103" s="33"/>
      <c r="S103" s="33"/>
      <c r="T103" s="33">
        <v>40</v>
      </c>
      <c r="U103" s="78">
        <f t="shared" si="213"/>
        <v>1.0671449925261585</v>
      </c>
      <c r="V103" s="33">
        <v>14.56</v>
      </c>
      <c r="W103" s="33">
        <f t="shared" si="214"/>
        <v>0.3884407772795217</v>
      </c>
      <c r="X103" s="78">
        <f t="shared" si="215"/>
        <v>4.4790743198804179</v>
      </c>
      <c r="Y103" s="33">
        <v>34</v>
      </c>
      <c r="Z103" s="78">
        <f t="shared" si="216"/>
        <v>1.5228852687593422</v>
      </c>
      <c r="AA103" s="33">
        <v>0.37</v>
      </c>
      <c r="AB103" s="113">
        <f t="shared" si="217"/>
        <v>1.6572574983557548E-2</v>
      </c>
      <c r="AC103" s="78">
        <f t="shared" si="218"/>
        <v>6.018532163623318</v>
      </c>
      <c r="AD103" s="33"/>
      <c r="AE103" s="33">
        <f t="shared" si="219"/>
        <v>0</v>
      </c>
      <c r="AF103" s="33">
        <v>101.92</v>
      </c>
      <c r="AG103" s="78">
        <f t="shared" si="220"/>
        <v>4.5650725468221216</v>
      </c>
      <c r="AH103" s="33">
        <v>2.4300000000000002</v>
      </c>
      <c r="AI103" s="33">
        <v>0.14000000000000001</v>
      </c>
      <c r="AJ103" s="33">
        <v>0.18</v>
      </c>
      <c r="AK103" s="33">
        <v>0.25</v>
      </c>
      <c r="AL103" s="36">
        <f t="shared" si="223"/>
        <v>13.583604710445439</v>
      </c>
      <c r="AM103" s="31">
        <v>155</v>
      </c>
      <c r="AN103" s="36">
        <f t="shared" si="221"/>
        <v>21.054587301190431</v>
      </c>
      <c r="AO103" s="36">
        <f t="shared" si="222"/>
        <v>2.313831226377276</v>
      </c>
      <c r="AP103" s="88">
        <v>2.096548960357695</v>
      </c>
      <c r="AQ103" s="89">
        <f t="shared" si="128"/>
        <v>110.36380595578889</v>
      </c>
      <c r="AR103" s="87">
        <f t="shared" si="129"/>
        <v>0.21728226601958101</v>
      </c>
    </row>
    <row r="104" spans="1:44" ht="18.75">
      <c r="A104" s="19">
        <v>29</v>
      </c>
      <c r="B104" s="20" t="s">
        <v>33</v>
      </c>
      <c r="C104" s="30">
        <v>3</v>
      </c>
      <c r="D104" s="31">
        <v>15</v>
      </c>
      <c r="E104" s="31">
        <f t="shared" si="207"/>
        <v>0.2505</v>
      </c>
      <c r="F104" s="31"/>
      <c r="G104" s="31">
        <v>4</v>
      </c>
      <c r="H104" s="31">
        <v>1.57</v>
      </c>
      <c r="I104" s="33">
        <v>223.1</v>
      </c>
      <c r="J104" s="78">
        <f t="shared" si="208"/>
        <v>1.333931240657698</v>
      </c>
      <c r="K104" s="33">
        <v>50</v>
      </c>
      <c r="L104" s="78">
        <f t="shared" si="209"/>
        <v>0.66696562032884898</v>
      </c>
      <c r="M104" s="33">
        <v>50</v>
      </c>
      <c r="N104" s="78">
        <f t="shared" si="210"/>
        <v>0.66696562032884898</v>
      </c>
      <c r="O104" s="78">
        <f t="shared" si="211"/>
        <v>2.6678624813153959</v>
      </c>
      <c r="P104" s="33">
        <v>13.33</v>
      </c>
      <c r="Q104" s="78">
        <f t="shared" si="212"/>
        <v>0.35562606875934227</v>
      </c>
      <c r="R104" s="33"/>
      <c r="S104" s="33"/>
      <c r="T104" s="33">
        <v>40</v>
      </c>
      <c r="U104" s="78">
        <f t="shared" si="213"/>
        <v>1.0671449925261585</v>
      </c>
      <c r="V104" s="33">
        <v>14.56</v>
      </c>
      <c r="W104" s="33">
        <f t="shared" si="214"/>
        <v>0.3884407772795217</v>
      </c>
      <c r="X104" s="78">
        <f t="shared" si="215"/>
        <v>4.4790743198804179</v>
      </c>
      <c r="Y104" s="33">
        <v>34</v>
      </c>
      <c r="Z104" s="78">
        <f t="shared" si="216"/>
        <v>1.5228852687593422</v>
      </c>
      <c r="AA104" s="33">
        <v>0.37</v>
      </c>
      <c r="AB104" s="113">
        <f t="shared" si="217"/>
        <v>1.6572574983557548E-2</v>
      </c>
      <c r="AC104" s="78">
        <f t="shared" si="218"/>
        <v>6.018532163623318</v>
      </c>
      <c r="AD104" s="33"/>
      <c r="AE104" s="33">
        <f t="shared" si="219"/>
        <v>0</v>
      </c>
      <c r="AF104" s="33">
        <v>101.92</v>
      </c>
      <c r="AG104" s="78">
        <f t="shared" si="220"/>
        <v>4.5650725468221216</v>
      </c>
      <c r="AH104" s="33">
        <v>2.4300000000000002</v>
      </c>
      <c r="AI104" s="33">
        <v>0.14000000000000001</v>
      </c>
      <c r="AJ104" s="33">
        <v>0.18</v>
      </c>
      <c r="AK104" s="33">
        <v>0.25</v>
      </c>
      <c r="AL104" s="36">
        <f t="shared" si="223"/>
        <v>13.583604710445439</v>
      </c>
      <c r="AM104" s="31">
        <v>115</v>
      </c>
      <c r="AN104" s="36">
        <f t="shared" si="221"/>
        <v>15.621145417012256</v>
      </c>
      <c r="AO104" s="36">
        <f t="shared" si="222"/>
        <v>7.3157899069281527</v>
      </c>
      <c r="AP104" s="88">
        <v>6.6287945070132999</v>
      </c>
      <c r="AQ104" s="89">
        <f t="shared" si="128"/>
        <v>110.36380595578892</v>
      </c>
      <c r="AR104" s="87">
        <f t="shared" si="129"/>
        <v>0.68699539991485281</v>
      </c>
    </row>
    <row r="105" spans="1:44" ht="1.5" customHeight="1">
      <c r="A105" s="19">
        <v>32</v>
      </c>
      <c r="B105" s="20" t="s">
        <v>43</v>
      </c>
      <c r="C105" s="30">
        <v>3</v>
      </c>
      <c r="D105" s="31">
        <v>2</v>
      </c>
      <c r="E105" s="31">
        <f t="shared" si="207"/>
        <v>3.3399999999999999E-2</v>
      </c>
      <c r="F105" s="31"/>
      <c r="G105" s="31">
        <v>4</v>
      </c>
      <c r="H105" s="31">
        <v>1.57</v>
      </c>
      <c r="I105" s="31">
        <v>186.36</v>
      </c>
      <c r="J105" s="31">
        <v>2.2599999999999998</v>
      </c>
      <c r="K105" s="31"/>
      <c r="L105" s="31"/>
      <c r="M105" s="31">
        <v>50</v>
      </c>
      <c r="N105" s="31">
        <f t="shared" ref="N105:N106" si="224">J105*M105/100</f>
        <v>1.1299999999999999</v>
      </c>
      <c r="O105" s="31">
        <f t="shared" ref="O105:O106" si="225">N105+J105</f>
        <v>3.3899999999999997</v>
      </c>
      <c r="P105" s="31">
        <v>11.34</v>
      </c>
      <c r="Q105" s="31">
        <f t="shared" ref="Q105:Q106" si="226">O105*P105/100</f>
        <v>0.38442599999999999</v>
      </c>
      <c r="R105" s="31">
        <v>5.27</v>
      </c>
      <c r="S105" s="31">
        <f t="shared" ref="S105:S106" si="227">O105*R105/100</f>
        <v>0.17865299999999998</v>
      </c>
      <c r="T105" s="31">
        <v>38.4</v>
      </c>
      <c r="U105" s="31">
        <f t="shared" ref="U105:U106" si="228">O105*T105/100</f>
        <v>1.3017599999999998</v>
      </c>
      <c r="V105" s="31">
        <v>12.4</v>
      </c>
      <c r="W105" s="31">
        <f t="shared" ref="W105:W106" si="229">O105*V105/100</f>
        <v>0.42035999999999996</v>
      </c>
      <c r="X105" s="31">
        <f t="shared" ref="X105:X106" si="230">O105+Q105+S105+U105+W105</f>
        <v>5.6751989999999992</v>
      </c>
      <c r="Y105" s="31">
        <v>34</v>
      </c>
      <c r="Z105" s="31">
        <f t="shared" ref="Z105:Z106" si="231">X105*Y105/100</f>
        <v>1.9295676599999996</v>
      </c>
      <c r="AA105" s="33">
        <v>0.37</v>
      </c>
      <c r="AB105" s="31">
        <f t="shared" ref="AB105:AB106" si="232">X105*AA105/100</f>
        <v>2.0998236299999994E-2</v>
      </c>
      <c r="AC105" s="31">
        <f t="shared" ref="AC105:AC106" si="233">AB105+Z105+X105</f>
        <v>7.6257648962999989</v>
      </c>
      <c r="AD105" s="31"/>
      <c r="AE105" s="31">
        <f t="shared" ref="AE105:AE106" si="234">AC105*AD105/100</f>
        <v>0</v>
      </c>
      <c r="AF105" s="36">
        <v>131.83000000000001</v>
      </c>
      <c r="AG105" s="31">
        <f t="shared" ref="AG105:AG106" si="235">X105*AF105/100</f>
        <v>7.4816148416999999</v>
      </c>
      <c r="AH105" s="31">
        <v>7.0000000000000007E-2</v>
      </c>
      <c r="AI105" s="31">
        <v>0.56999999999999995</v>
      </c>
      <c r="AJ105" s="31">
        <v>0.12</v>
      </c>
      <c r="AK105" s="31"/>
      <c r="AL105" s="31">
        <f t="shared" ref="AL105:AL106" si="236">AJ105+AI105+AH105+AG105+AC105</f>
        <v>15.867379738</v>
      </c>
      <c r="AM105" s="31"/>
      <c r="AN105" s="36">
        <f t="shared" si="221"/>
        <v>0</v>
      </c>
      <c r="AO105" s="36">
        <f t="shared" si="222"/>
        <v>0.52997048324920004</v>
      </c>
      <c r="AR105" s="87">
        <f t="shared" si="129"/>
        <v>0.52997048324920004</v>
      </c>
    </row>
    <row r="106" spans="1:44" ht="18.75" hidden="1">
      <c r="A106" s="19">
        <v>33</v>
      </c>
      <c r="B106" s="20" t="s">
        <v>34</v>
      </c>
      <c r="C106" s="34">
        <v>5</v>
      </c>
      <c r="D106" s="32">
        <v>70</v>
      </c>
      <c r="E106" s="31">
        <f t="shared" si="207"/>
        <v>1.169</v>
      </c>
      <c r="F106" s="31"/>
      <c r="G106" s="31">
        <v>4</v>
      </c>
      <c r="H106" s="31">
        <v>1.57</v>
      </c>
      <c r="I106" s="31">
        <v>186.36</v>
      </c>
      <c r="J106" s="31">
        <v>2.2599999999999998</v>
      </c>
      <c r="K106" s="31"/>
      <c r="L106" s="31"/>
      <c r="M106" s="31">
        <v>50</v>
      </c>
      <c r="N106" s="31">
        <f t="shared" si="224"/>
        <v>1.1299999999999999</v>
      </c>
      <c r="O106" s="31">
        <f t="shared" si="225"/>
        <v>3.3899999999999997</v>
      </c>
      <c r="P106" s="31">
        <v>11.34</v>
      </c>
      <c r="Q106" s="31">
        <f t="shared" si="226"/>
        <v>0.38442599999999999</v>
      </c>
      <c r="R106" s="31">
        <v>5.27</v>
      </c>
      <c r="S106" s="31">
        <f t="shared" si="227"/>
        <v>0.17865299999999998</v>
      </c>
      <c r="T106" s="31">
        <v>38.4</v>
      </c>
      <c r="U106" s="31">
        <f t="shared" si="228"/>
        <v>1.3017599999999998</v>
      </c>
      <c r="V106" s="31">
        <v>12.4</v>
      </c>
      <c r="W106" s="31">
        <f t="shared" si="229"/>
        <v>0.42035999999999996</v>
      </c>
      <c r="X106" s="31">
        <f t="shared" si="230"/>
        <v>5.6751989999999992</v>
      </c>
      <c r="Y106" s="31">
        <v>34</v>
      </c>
      <c r="Z106" s="31">
        <f t="shared" si="231"/>
        <v>1.9295676599999996</v>
      </c>
      <c r="AA106" s="33">
        <v>0.37</v>
      </c>
      <c r="AB106" s="31">
        <f t="shared" si="232"/>
        <v>2.0998236299999994E-2</v>
      </c>
      <c r="AC106" s="31">
        <f t="shared" si="233"/>
        <v>7.6257648962999989</v>
      </c>
      <c r="AD106" s="31"/>
      <c r="AE106" s="31">
        <f t="shared" si="234"/>
        <v>0</v>
      </c>
      <c r="AF106" s="36">
        <v>131.83000000000001</v>
      </c>
      <c r="AG106" s="31">
        <f t="shared" si="235"/>
        <v>7.4816148416999999</v>
      </c>
      <c r="AH106" s="31">
        <v>7.0000000000000007E-2</v>
      </c>
      <c r="AI106" s="31">
        <v>0.56999999999999995</v>
      </c>
      <c r="AJ106" s="31">
        <v>0.12</v>
      </c>
      <c r="AK106" s="31"/>
      <c r="AL106" s="31">
        <f t="shared" si="236"/>
        <v>15.867379738</v>
      </c>
      <c r="AM106" s="31"/>
      <c r="AN106" s="36">
        <f t="shared" si="221"/>
        <v>0</v>
      </c>
      <c r="AO106" s="36">
        <f t="shared" si="222"/>
        <v>18.548966913722001</v>
      </c>
    </row>
    <row r="110" spans="1:44" ht="18.75">
      <c r="A110" s="192" t="s">
        <v>57</v>
      </c>
      <c r="B110" s="192"/>
      <c r="C110" s="15"/>
      <c r="D110" s="16"/>
      <c r="E110" s="16"/>
      <c r="F110" s="16"/>
      <c r="G110" s="16"/>
      <c r="H110" s="16"/>
      <c r="I110" s="25"/>
    </row>
    <row r="111" spans="1:44" ht="18.75">
      <c r="A111" s="193" t="s">
        <v>53</v>
      </c>
      <c r="B111" s="193"/>
      <c r="C111" s="193"/>
      <c r="D111" s="193"/>
      <c r="E111" s="193"/>
      <c r="F111" s="193"/>
      <c r="G111" s="193"/>
      <c r="H111" s="193"/>
      <c r="I111" s="193"/>
    </row>
    <row r="116" spans="1:44" ht="23.25">
      <c r="A116" s="199" t="s">
        <v>47</v>
      </c>
      <c r="B116" s="200"/>
      <c r="C116" s="200"/>
      <c r="D116" s="200"/>
      <c r="E116" s="200"/>
      <c r="F116" s="200"/>
      <c r="G116" s="200"/>
      <c r="H116" s="200"/>
      <c r="I116" s="200"/>
    </row>
    <row r="117" spans="1:44" ht="21">
      <c r="A117" s="190" t="s">
        <v>50</v>
      </c>
      <c r="B117" s="190" t="s">
        <v>56</v>
      </c>
      <c r="C117" s="39"/>
      <c r="D117" s="201" t="s">
        <v>96</v>
      </c>
      <c r="E117" s="201"/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1"/>
      <c r="AL117" s="201"/>
      <c r="AM117" s="201"/>
      <c r="AN117" s="201"/>
      <c r="AO117" s="201"/>
    </row>
    <row r="118" spans="1:44" ht="102" customHeight="1">
      <c r="A118" s="190"/>
      <c r="B118" s="190"/>
      <c r="C118" s="198" t="s">
        <v>68</v>
      </c>
      <c r="D118" s="187" t="s">
        <v>69</v>
      </c>
      <c r="E118" s="187" t="s">
        <v>70</v>
      </c>
      <c r="F118" s="187" t="s">
        <v>71</v>
      </c>
      <c r="G118" s="188" t="s">
        <v>72</v>
      </c>
      <c r="H118" s="188" t="s">
        <v>73</v>
      </c>
      <c r="I118" s="188" t="s">
        <v>74</v>
      </c>
      <c r="J118" s="189" t="s">
        <v>120</v>
      </c>
      <c r="K118" s="189" t="s">
        <v>75</v>
      </c>
      <c r="L118" s="189"/>
      <c r="M118" s="189" t="s">
        <v>76</v>
      </c>
      <c r="N118" s="189"/>
      <c r="O118" s="189" t="s">
        <v>77</v>
      </c>
      <c r="P118" s="189" t="s">
        <v>78</v>
      </c>
      <c r="Q118" s="189"/>
      <c r="R118" s="189" t="s">
        <v>79</v>
      </c>
      <c r="S118" s="189"/>
      <c r="T118" s="189" t="s">
        <v>80</v>
      </c>
      <c r="U118" s="189"/>
      <c r="V118" s="189" t="s">
        <v>81</v>
      </c>
      <c r="W118" s="189"/>
      <c r="X118" s="40" t="s">
        <v>82</v>
      </c>
      <c r="Y118" s="189" t="s">
        <v>83</v>
      </c>
      <c r="Z118" s="189"/>
      <c r="AA118" s="189" t="s">
        <v>84</v>
      </c>
      <c r="AB118" s="189"/>
      <c r="AC118" s="27" t="s">
        <v>85</v>
      </c>
      <c r="AD118" s="189" t="s">
        <v>86</v>
      </c>
      <c r="AE118" s="189"/>
      <c r="AF118" s="189" t="s">
        <v>128</v>
      </c>
      <c r="AG118" s="189"/>
      <c r="AH118" s="189" t="s">
        <v>121</v>
      </c>
      <c r="AI118" s="189" t="s">
        <v>118</v>
      </c>
      <c r="AJ118" s="189" t="s">
        <v>88</v>
      </c>
      <c r="AK118" s="194" t="str">
        <f>AK12</f>
        <v>Амортизация</v>
      </c>
      <c r="AL118" s="189" t="s">
        <v>89</v>
      </c>
      <c r="AM118" s="189" t="s">
        <v>90</v>
      </c>
      <c r="AN118" s="189"/>
      <c r="AO118" s="183" t="s">
        <v>91</v>
      </c>
      <c r="AP118" s="204" t="s">
        <v>116</v>
      </c>
      <c r="AQ118" s="204" t="s">
        <v>117</v>
      </c>
    </row>
    <row r="119" spans="1:44" ht="21" customHeight="1">
      <c r="A119" s="190"/>
      <c r="B119" s="190"/>
      <c r="C119" s="198"/>
      <c r="D119" s="187"/>
      <c r="E119" s="187"/>
      <c r="F119" s="187"/>
      <c r="G119" s="188"/>
      <c r="H119" s="188"/>
      <c r="I119" s="188"/>
      <c r="J119" s="189"/>
      <c r="K119" s="197">
        <v>0.5</v>
      </c>
      <c r="L119" s="197"/>
      <c r="M119" s="197">
        <v>0.5</v>
      </c>
      <c r="N119" s="197"/>
      <c r="O119" s="189"/>
      <c r="P119" s="191">
        <v>0.1333</v>
      </c>
      <c r="Q119" s="191"/>
      <c r="R119" s="191">
        <v>5.2699999999999997E-2</v>
      </c>
      <c r="S119" s="191"/>
      <c r="T119" s="197">
        <v>0.4</v>
      </c>
      <c r="U119" s="197"/>
      <c r="V119" s="191">
        <f>V13</f>
        <v>0.14560000000000001</v>
      </c>
      <c r="W119" s="191"/>
      <c r="X119" s="28"/>
      <c r="Y119" s="196">
        <v>0.34</v>
      </c>
      <c r="Z119" s="196"/>
      <c r="AA119" s="191">
        <f>AA13</f>
        <v>3.7000000000000002E-3</v>
      </c>
      <c r="AB119" s="191"/>
      <c r="AC119" s="29"/>
      <c r="AD119" s="191"/>
      <c r="AE119" s="191"/>
      <c r="AF119" s="191">
        <f>AF13</f>
        <v>1.0192000000000001</v>
      </c>
      <c r="AG119" s="191"/>
      <c r="AH119" s="189"/>
      <c r="AI119" s="189"/>
      <c r="AJ119" s="189"/>
      <c r="AK119" s="195"/>
      <c r="AL119" s="189"/>
      <c r="AM119" s="92" t="s">
        <v>92</v>
      </c>
      <c r="AN119" s="92" t="s">
        <v>93</v>
      </c>
      <c r="AO119" s="183"/>
      <c r="AP119" s="204"/>
      <c r="AQ119" s="204"/>
    </row>
    <row r="120" spans="1:44">
      <c r="A120" s="41">
        <f>A14</f>
        <v>1</v>
      </c>
      <c r="B120" s="41">
        <f t="shared" ref="B120:AO120" si="237">B14</f>
        <v>2</v>
      </c>
      <c r="C120" s="41">
        <f t="shared" si="237"/>
        <v>0</v>
      </c>
      <c r="D120" s="41">
        <f t="shared" si="237"/>
        <v>3</v>
      </c>
      <c r="E120" s="41">
        <f t="shared" si="237"/>
        <v>3</v>
      </c>
      <c r="F120" s="41">
        <f t="shared" si="237"/>
        <v>5</v>
      </c>
      <c r="G120" s="41">
        <f t="shared" si="237"/>
        <v>4</v>
      </c>
      <c r="H120" s="41">
        <f t="shared" si="237"/>
        <v>5</v>
      </c>
      <c r="I120" s="41">
        <f t="shared" si="237"/>
        <v>6</v>
      </c>
      <c r="J120" s="41">
        <f t="shared" si="237"/>
        <v>7</v>
      </c>
      <c r="K120" s="41">
        <f t="shared" si="237"/>
        <v>8</v>
      </c>
      <c r="L120" s="41">
        <f t="shared" si="237"/>
        <v>9</v>
      </c>
      <c r="M120" s="41">
        <f t="shared" si="237"/>
        <v>10</v>
      </c>
      <c r="N120" s="41">
        <f t="shared" si="237"/>
        <v>11</v>
      </c>
      <c r="O120" s="41">
        <f t="shared" si="237"/>
        <v>12</v>
      </c>
      <c r="P120" s="41">
        <f t="shared" si="237"/>
        <v>13</v>
      </c>
      <c r="Q120" s="41">
        <f t="shared" si="237"/>
        <v>14</v>
      </c>
      <c r="R120" s="41">
        <f t="shared" si="237"/>
        <v>15</v>
      </c>
      <c r="S120" s="41">
        <f t="shared" si="237"/>
        <v>16</v>
      </c>
      <c r="T120" s="41">
        <f t="shared" si="237"/>
        <v>15</v>
      </c>
      <c r="U120" s="41">
        <f t="shared" si="237"/>
        <v>16</v>
      </c>
      <c r="V120" s="41">
        <f t="shared" si="237"/>
        <v>17</v>
      </c>
      <c r="W120" s="41">
        <f t="shared" si="237"/>
        <v>18</v>
      </c>
      <c r="X120" s="41">
        <f t="shared" si="237"/>
        <v>19</v>
      </c>
      <c r="Y120" s="41">
        <f t="shared" si="237"/>
        <v>20</v>
      </c>
      <c r="Z120" s="41">
        <f t="shared" si="237"/>
        <v>21</v>
      </c>
      <c r="AA120" s="41">
        <f t="shared" si="237"/>
        <v>22</v>
      </c>
      <c r="AB120" s="41">
        <f t="shared" si="237"/>
        <v>23</v>
      </c>
      <c r="AC120" s="41">
        <f t="shared" si="237"/>
        <v>24</v>
      </c>
      <c r="AD120" s="41">
        <f t="shared" si="237"/>
        <v>0</v>
      </c>
      <c r="AE120" s="41">
        <f t="shared" si="237"/>
        <v>0</v>
      </c>
      <c r="AF120" s="41">
        <f t="shared" si="237"/>
        <v>25</v>
      </c>
      <c r="AG120" s="41">
        <f t="shared" si="237"/>
        <v>26</v>
      </c>
      <c r="AH120" s="41">
        <f t="shared" si="237"/>
        <v>27</v>
      </c>
      <c r="AI120" s="41">
        <f t="shared" si="237"/>
        <v>28</v>
      </c>
      <c r="AJ120" s="41">
        <f t="shared" si="237"/>
        <v>29</v>
      </c>
      <c r="AK120" s="41">
        <f t="shared" si="237"/>
        <v>30</v>
      </c>
      <c r="AL120" s="41">
        <f t="shared" si="237"/>
        <v>31</v>
      </c>
      <c r="AM120" s="41">
        <f t="shared" si="237"/>
        <v>32</v>
      </c>
      <c r="AN120" s="41">
        <f t="shared" si="237"/>
        <v>33</v>
      </c>
      <c r="AO120" s="41">
        <f t="shared" si="237"/>
        <v>34</v>
      </c>
      <c r="AP120" s="204"/>
      <c r="AQ120" s="204"/>
    </row>
    <row r="121" spans="1:44" ht="19.5">
      <c r="A121" s="184" t="s">
        <v>5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6"/>
      <c r="AP121" s="88"/>
      <c r="AQ121" s="88"/>
    </row>
    <row r="122" spans="1:44" ht="18.75">
      <c r="A122" s="19">
        <v>1</v>
      </c>
      <c r="B122" s="20" t="s">
        <v>6</v>
      </c>
      <c r="C122" s="30"/>
      <c r="D122" s="32">
        <v>45</v>
      </c>
      <c r="E122" s="31">
        <f>D122*0.0167</f>
        <v>0.75149999999999995</v>
      </c>
      <c r="F122" s="31">
        <v>1.02013</v>
      </c>
      <c r="G122" s="31">
        <v>4</v>
      </c>
      <c r="H122" s="31">
        <v>1.57</v>
      </c>
      <c r="I122" s="33">
        <v>223.1</v>
      </c>
      <c r="J122" s="78">
        <f t="shared" ref="J122:J127" si="238">I122/167.25</f>
        <v>1.333931240657698</v>
      </c>
      <c r="K122" s="33">
        <v>50</v>
      </c>
      <c r="L122" s="78">
        <f t="shared" ref="L122:L127" si="239">J122*K122%</f>
        <v>0.66696562032884898</v>
      </c>
      <c r="M122" s="33">
        <v>50</v>
      </c>
      <c r="N122" s="78">
        <f t="shared" ref="N122:N127" si="240">J122*M122/100</f>
        <v>0.66696562032884898</v>
      </c>
      <c r="O122" s="78">
        <f t="shared" ref="O122:O127" si="241">N122+L122+J122</f>
        <v>2.6678624813153959</v>
      </c>
      <c r="P122" s="33">
        <v>13.33</v>
      </c>
      <c r="Q122" s="78">
        <f t="shared" ref="Q122:Q127" si="242">O122*P122/100</f>
        <v>0.35562606875934227</v>
      </c>
      <c r="R122" s="33"/>
      <c r="S122" s="33"/>
      <c r="T122" s="33">
        <v>40</v>
      </c>
      <c r="U122" s="78">
        <f t="shared" ref="U122:U127" si="243">O122*T122/100</f>
        <v>1.0671449925261585</v>
      </c>
      <c r="V122" s="33">
        <v>14.56</v>
      </c>
      <c r="W122" s="33">
        <f t="shared" ref="W122:W127" si="244">O122*V122/100</f>
        <v>0.3884407772795217</v>
      </c>
      <c r="X122" s="78">
        <f t="shared" ref="X122:X127" si="245">O122+Q122+S122+U122+W122</f>
        <v>4.4790743198804179</v>
      </c>
      <c r="Y122" s="33">
        <v>34</v>
      </c>
      <c r="Z122" s="78">
        <f t="shared" ref="Z122:Z127" si="246">X122*Y122/100</f>
        <v>1.5228852687593422</v>
      </c>
      <c r="AA122" s="33">
        <v>0.37</v>
      </c>
      <c r="AB122" s="113">
        <f t="shared" ref="AB122:AB127" si="247">X122*AA122/100</f>
        <v>1.6572574983557548E-2</v>
      </c>
      <c r="AC122" s="78">
        <f t="shared" ref="AC122:AC127" si="248">AB122+Z122+X122</f>
        <v>6.018532163623318</v>
      </c>
      <c r="AD122" s="33"/>
      <c r="AE122" s="33">
        <f t="shared" ref="AE122:AE127" si="249">AC122*AD122/100</f>
        <v>0</v>
      </c>
      <c r="AF122" s="33">
        <v>101.92</v>
      </c>
      <c r="AG122" s="78">
        <f t="shared" ref="AG122:AG127" si="250">X122*AF122/100</f>
        <v>4.5650725468221216</v>
      </c>
      <c r="AH122" s="33">
        <v>2.4300000000000002</v>
      </c>
      <c r="AI122" s="33">
        <v>0.14000000000000001</v>
      </c>
      <c r="AJ122" s="33">
        <v>0.18</v>
      </c>
      <c r="AK122" s="33">
        <v>0.25</v>
      </c>
      <c r="AL122" s="36">
        <f>AJ122+AI122+AH122+AG122+AC122+AK122</f>
        <v>13.583604710445439</v>
      </c>
      <c r="AM122" s="31">
        <v>75</v>
      </c>
      <c r="AN122" s="36">
        <f t="shared" ref="AN122:AN127" si="251">AL122*AM122/100</f>
        <v>10.187703532834078</v>
      </c>
      <c r="AO122" s="36">
        <f t="shared" ref="AO122:AO127" si="252">(AL122*E122)+(AN122*E122)</f>
        <v>17.864138144824555</v>
      </c>
      <c r="AP122" s="88">
        <v>16.190000000000001</v>
      </c>
      <c r="AQ122" s="89">
        <f t="shared" ref="AQ122:AQ159" si="253">AO122/AP122*100</f>
        <v>110.34056914653831</v>
      </c>
      <c r="AR122" s="87">
        <f>AO122-AP122</f>
        <v>1.6741381448245534</v>
      </c>
    </row>
    <row r="123" spans="1:44" ht="18.75">
      <c r="A123" s="19">
        <v>2</v>
      </c>
      <c r="B123" s="20" t="s">
        <v>7</v>
      </c>
      <c r="C123" s="30"/>
      <c r="D123" s="32">
        <v>80</v>
      </c>
      <c r="E123" s="31">
        <f t="shared" ref="E123:E127" si="254">D123*0.0167</f>
        <v>1.3359999999999999</v>
      </c>
      <c r="F123" s="31">
        <v>1.02013</v>
      </c>
      <c r="G123" s="31">
        <v>4</v>
      </c>
      <c r="H123" s="31">
        <v>1.57</v>
      </c>
      <c r="I123" s="33">
        <v>223.1</v>
      </c>
      <c r="J123" s="78">
        <f t="shared" si="238"/>
        <v>1.333931240657698</v>
      </c>
      <c r="K123" s="33">
        <v>50</v>
      </c>
      <c r="L123" s="78">
        <f t="shared" si="239"/>
        <v>0.66696562032884898</v>
      </c>
      <c r="M123" s="33">
        <v>50</v>
      </c>
      <c r="N123" s="78">
        <f t="shared" si="240"/>
        <v>0.66696562032884898</v>
      </c>
      <c r="O123" s="78">
        <f t="shared" si="241"/>
        <v>2.6678624813153959</v>
      </c>
      <c r="P123" s="33">
        <v>13.33</v>
      </c>
      <c r="Q123" s="78">
        <f t="shared" si="242"/>
        <v>0.35562606875934227</v>
      </c>
      <c r="R123" s="33"/>
      <c r="S123" s="33"/>
      <c r="T123" s="33">
        <v>40</v>
      </c>
      <c r="U123" s="78">
        <f t="shared" si="243"/>
        <v>1.0671449925261585</v>
      </c>
      <c r="V123" s="33">
        <v>14.56</v>
      </c>
      <c r="W123" s="33">
        <f t="shared" si="244"/>
        <v>0.3884407772795217</v>
      </c>
      <c r="X123" s="78">
        <f t="shared" si="245"/>
        <v>4.4790743198804179</v>
      </c>
      <c r="Y123" s="33">
        <v>34</v>
      </c>
      <c r="Z123" s="78">
        <f t="shared" si="246"/>
        <v>1.5228852687593422</v>
      </c>
      <c r="AA123" s="33">
        <v>0.37</v>
      </c>
      <c r="AB123" s="113">
        <f t="shared" si="247"/>
        <v>1.6572574983557548E-2</v>
      </c>
      <c r="AC123" s="78">
        <f t="shared" si="248"/>
        <v>6.018532163623318</v>
      </c>
      <c r="AD123" s="33"/>
      <c r="AE123" s="33">
        <f t="shared" si="249"/>
        <v>0</v>
      </c>
      <c r="AF123" s="33">
        <v>101.92</v>
      </c>
      <c r="AG123" s="78">
        <f t="shared" si="250"/>
        <v>4.5650725468221216</v>
      </c>
      <c r="AH123" s="33">
        <v>2.4300000000000002</v>
      </c>
      <c r="AI123" s="33">
        <v>0.14000000000000001</v>
      </c>
      <c r="AJ123" s="33">
        <v>0.18</v>
      </c>
      <c r="AK123" s="33">
        <v>0.25</v>
      </c>
      <c r="AL123" s="36">
        <f t="shared" ref="AL123:AL127" si="255">AJ123+AI123+AH123+AG123+AC123+AK123</f>
        <v>13.583604710445439</v>
      </c>
      <c r="AM123" s="31">
        <v>75</v>
      </c>
      <c r="AN123" s="36">
        <f t="shared" si="251"/>
        <v>10.187703532834078</v>
      </c>
      <c r="AO123" s="36">
        <f t="shared" si="252"/>
        <v>31.758467813021429</v>
      </c>
      <c r="AP123" s="88">
        <v>28.78</v>
      </c>
      <c r="AQ123" s="89">
        <f t="shared" si="253"/>
        <v>110.34908899590489</v>
      </c>
      <c r="AR123" s="87">
        <f t="shared" ref="AR123:AR159" si="256">AO123-AP123</f>
        <v>2.9784678130214282</v>
      </c>
    </row>
    <row r="124" spans="1:44" ht="37.5">
      <c r="A124" s="19">
        <v>3</v>
      </c>
      <c r="B124" s="20" t="s">
        <v>48</v>
      </c>
      <c r="C124" s="30">
        <v>4</v>
      </c>
      <c r="D124" s="31">
        <v>15</v>
      </c>
      <c r="E124" s="31">
        <f t="shared" si="254"/>
        <v>0.2505</v>
      </c>
      <c r="F124" s="31">
        <v>1.02013</v>
      </c>
      <c r="G124" s="31">
        <v>4</v>
      </c>
      <c r="H124" s="31">
        <v>1.57</v>
      </c>
      <c r="I124" s="33">
        <v>223.1</v>
      </c>
      <c r="J124" s="78">
        <f t="shared" si="238"/>
        <v>1.333931240657698</v>
      </c>
      <c r="K124" s="33">
        <v>50</v>
      </c>
      <c r="L124" s="78">
        <f t="shared" si="239"/>
        <v>0.66696562032884898</v>
      </c>
      <c r="M124" s="33">
        <v>50</v>
      </c>
      <c r="N124" s="78">
        <f t="shared" si="240"/>
        <v>0.66696562032884898</v>
      </c>
      <c r="O124" s="78">
        <f t="shared" si="241"/>
        <v>2.6678624813153959</v>
      </c>
      <c r="P124" s="33">
        <v>13.33</v>
      </c>
      <c r="Q124" s="78">
        <f t="shared" si="242"/>
        <v>0.35562606875934227</v>
      </c>
      <c r="R124" s="33"/>
      <c r="S124" s="33"/>
      <c r="T124" s="33">
        <v>40</v>
      </c>
      <c r="U124" s="78">
        <f t="shared" si="243"/>
        <v>1.0671449925261585</v>
      </c>
      <c r="V124" s="33">
        <v>14.56</v>
      </c>
      <c r="W124" s="33">
        <f t="shared" si="244"/>
        <v>0.3884407772795217</v>
      </c>
      <c r="X124" s="78">
        <f t="shared" si="245"/>
        <v>4.4790743198804179</v>
      </c>
      <c r="Y124" s="33">
        <v>34</v>
      </c>
      <c r="Z124" s="78">
        <f t="shared" si="246"/>
        <v>1.5228852687593422</v>
      </c>
      <c r="AA124" s="33">
        <v>0.37</v>
      </c>
      <c r="AB124" s="113">
        <f t="shared" si="247"/>
        <v>1.6572574983557548E-2</v>
      </c>
      <c r="AC124" s="78">
        <f t="shared" si="248"/>
        <v>6.018532163623318</v>
      </c>
      <c r="AD124" s="33"/>
      <c r="AE124" s="33">
        <f t="shared" si="249"/>
        <v>0</v>
      </c>
      <c r="AF124" s="33">
        <v>101.92</v>
      </c>
      <c r="AG124" s="78">
        <f t="shared" si="250"/>
        <v>4.5650725468221216</v>
      </c>
      <c r="AH124" s="33">
        <v>2.4300000000000002</v>
      </c>
      <c r="AI124" s="33">
        <v>0.14000000000000001</v>
      </c>
      <c r="AJ124" s="33">
        <v>0.18</v>
      </c>
      <c r="AK124" s="33">
        <v>0.25</v>
      </c>
      <c r="AL124" s="36">
        <f t="shared" si="255"/>
        <v>13.583604710445439</v>
      </c>
      <c r="AM124" s="31">
        <v>75</v>
      </c>
      <c r="AN124" s="36">
        <f t="shared" si="251"/>
        <v>10.187703532834078</v>
      </c>
      <c r="AO124" s="36">
        <f t="shared" si="252"/>
        <v>5.9547127149415191</v>
      </c>
      <c r="AP124" s="88">
        <v>5.4</v>
      </c>
      <c r="AQ124" s="89">
        <f t="shared" si="253"/>
        <v>110.27245768410219</v>
      </c>
      <c r="AR124" s="87">
        <f t="shared" si="256"/>
        <v>0.55471271494151875</v>
      </c>
    </row>
    <row r="125" spans="1:44" ht="18.75">
      <c r="A125" s="19">
        <v>4</v>
      </c>
      <c r="B125" s="20" t="s">
        <v>8</v>
      </c>
      <c r="C125" s="30"/>
      <c r="D125" s="32">
        <v>15</v>
      </c>
      <c r="E125" s="31">
        <f t="shared" si="254"/>
        <v>0.2505</v>
      </c>
      <c r="F125" s="31">
        <v>1.02013</v>
      </c>
      <c r="G125" s="31">
        <v>4</v>
      </c>
      <c r="H125" s="31">
        <v>1.57</v>
      </c>
      <c r="I125" s="33">
        <v>223.1</v>
      </c>
      <c r="J125" s="78">
        <f t="shared" si="238"/>
        <v>1.333931240657698</v>
      </c>
      <c r="K125" s="33">
        <v>50</v>
      </c>
      <c r="L125" s="78">
        <f t="shared" si="239"/>
        <v>0.66696562032884898</v>
      </c>
      <c r="M125" s="33">
        <v>50</v>
      </c>
      <c r="N125" s="78">
        <f t="shared" si="240"/>
        <v>0.66696562032884898</v>
      </c>
      <c r="O125" s="78">
        <f t="shared" si="241"/>
        <v>2.6678624813153959</v>
      </c>
      <c r="P125" s="33">
        <v>13.33</v>
      </c>
      <c r="Q125" s="78">
        <f t="shared" si="242"/>
        <v>0.35562606875934227</v>
      </c>
      <c r="R125" s="33"/>
      <c r="S125" s="33"/>
      <c r="T125" s="33">
        <v>40</v>
      </c>
      <c r="U125" s="78">
        <f t="shared" si="243"/>
        <v>1.0671449925261585</v>
      </c>
      <c r="V125" s="33">
        <v>14.56</v>
      </c>
      <c r="W125" s="33">
        <f t="shared" si="244"/>
        <v>0.3884407772795217</v>
      </c>
      <c r="X125" s="78">
        <f t="shared" si="245"/>
        <v>4.4790743198804179</v>
      </c>
      <c r="Y125" s="33">
        <v>34</v>
      </c>
      <c r="Z125" s="78">
        <f t="shared" si="246"/>
        <v>1.5228852687593422</v>
      </c>
      <c r="AA125" s="33">
        <v>0.37</v>
      </c>
      <c r="AB125" s="113">
        <f t="shared" si="247"/>
        <v>1.6572574983557548E-2</v>
      </c>
      <c r="AC125" s="78">
        <f t="shared" si="248"/>
        <v>6.018532163623318</v>
      </c>
      <c r="AD125" s="33"/>
      <c r="AE125" s="33">
        <f t="shared" si="249"/>
        <v>0</v>
      </c>
      <c r="AF125" s="33">
        <v>101.92</v>
      </c>
      <c r="AG125" s="78">
        <f t="shared" si="250"/>
        <v>4.5650725468221216</v>
      </c>
      <c r="AH125" s="33">
        <v>2.4300000000000002</v>
      </c>
      <c r="AI125" s="33">
        <v>0.14000000000000001</v>
      </c>
      <c r="AJ125" s="33">
        <v>0.18</v>
      </c>
      <c r="AK125" s="33">
        <v>0.25</v>
      </c>
      <c r="AL125" s="36">
        <f t="shared" si="255"/>
        <v>13.583604710445439</v>
      </c>
      <c r="AM125" s="31">
        <v>85</v>
      </c>
      <c r="AN125" s="36">
        <f t="shared" si="251"/>
        <v>11.546064003878623</v>
      </c>
      <c r="AO125" s="36">
        <f t="shared" si="252"/>
        <v>6.2949820129381777</v>
      </c>
      <c r="AP125" s="88">
        <v>5.7</v>
      </c>
      <c r="AQ125" s="89">
        <f t="shared" si="253"/>
        <v>110.43828092873996</v>
      </c>
      <c r="AR125" s="87">
        <f t="shared" si="256"/>
        <v>0.59498201293817754</v>
      </c>
    </row>
    <row r="126" spans="1:44" ht="18.75">
      <c r="A126" s="19">
        <v>5</v>
      </c>
      <c r="B126" s="20" t="s">
        <v>9</v>
      </c>
      <c r="C126" s="30">
        <v>4</v>
      </c>
      <c r="D126" s="31">
        <v>20</v>
      </c>
      <c r="E126" s="31">
        <f t="shared" si="254"/>
        <v>0.33399999999999996</v>
      </c>
      <c r="F126" s="31">
        <v>1.02013</v>
      </c>
      <c r="G126" s="31">
        <v>4</v>
      </c>
      <c r="H126" s="31">
        <v>1.57</v>
      </c>
      <c r="I126" s="33">
        <v>223.1</v>
      </c>
      <c r="J126" s="78">
        <f t="shared" si="238"/>
        <v>1.333931240657698</v>
      </c>
      <c r="K126" s="33">
        <v>50</v>
      </c>
      <c r="L126" s="78">
        <f t="shared" si="239"/>
        <v>0.66696562032884898</v>
      </c>
      <c r="M126" s="33">
        <v>50</v>
      </c>
      <c r="N126" s="78">
        <f t="shared" si="240"/>
        <v>0.66696562032884898</v>
      </c>
      <c r="O126" s="78">
        <f t="shared" si="241"/>
        <v>2.6678624813153959</v>
      </c>
      <c r="P126" s="33">
        <v>13.33</v>
      </c>
      <c r="Q126" s="78">
        <f t="shared" si="242"/>
        <v>0.35562606875934227</v>
      </c>
      <c r="R126" s="33"/>
      <c r="S126" s="33"/>
      <c r="T126" s="33">
        <v>40</v>
      </c>
      <c r="U126" s="78">
        <f t="shared" si="243"/>
        <v>1.0671449925261585</v>
      </c>
      <c r="V126" s="33">
        <v>14.56</v>
      </c>
      <c r="W126" s="33">
        <f t="shared" si="244"/>
        <v>0.3884407772795217</v>
      </c>
      <c r="X126" s="78">
        <f t="shared" si="245"/>
        <v>4.4790743198804179</v>
      </c>
      <c r="Y126" s="33">
        <v>34</v>
      </c>
      <c r="Z126" s="78">
        <f t="shared" si="246"/>
        <v>1.5228852687593422</v>
      </c>
      <c r="AA126" s="33">
        <v>0.37</v>
      </c>
      <c r="AB126" s="113">
        <f t="shared" si="247"/>
        <v>1.6572574983557548E-2</v>
      </c>
      <c r="AC126" s="78">
        <f t="shared" si="248"/>
        <v>6.018532163623318</v>
      </c>
      <c r="AD126" s="33"/>
      <c r="AE126" s="33">
        <f t="shared" si="249"/>
        <v>0</v>
      </c>
      <c r="AF126" s="33">
        <v>101.92</v>
      </c>
      <c r="AG126" s="78">
        <f t="shared" si="250"/>
        <v>4.5650725468221216</v>
      </c>
      <c r="AH126" s="33">
        <v>2.4300000000000002</v>
      </c>
      <c r="AI126" s="33">
        <v>0.14000000000000001</v>
      </c>
      <c r="AJ126" s="33">
        <v>0.18</v>
      </c>
      <c r="AK126" s="33">
        <v>0.25</v>
      </c>
      <c r="AL126" s="36">
        <f t="shared" si="255"/>
        <v>13.583604710445439</v>
      </c>
      <c r="AM126" s="31">
        <v>75</v>
      </c>
      <c r="AN126" s="36">
        <f t="shared" si="251"/>
        <v>10.187703532834078</v>
      </c>
      <c r="AO126" s="36">
        <f t="shared" si="252"/>
        <v>7.9396169532553573</v>
      </c>
      <c r="AP126" s="88">
        <v>7.19</v>
      </c>
      <c r="AQ126" s="89">
        <f t="shared" si="253"/>
        <v>110.42582688811345</v>
      </c>
      <c r="AR126" s="87">
        <f t="shared" si="256"/>
        <v>0.74961695325535693</v>
      </c>
    </row>
    <row r="127" spans="1:44" ht="37.5">
      <c r="A127" s="19">
        <v>6</v>
      </c>
      <c r="B127" s="21" t="s">
        <v>10</v>
      </c>
      <c r="C127" s="30"/>
      <c r="D127" s="31">
        <v>10</v>
      </c>
      <c r="E127" s="31">
        <f t="shared" si="254"/>
        <v>0.16699999999999998</v>
      </c>
      <c r="F127" s="31">
        <v>1.02013</v>
      </c>
      <c r="G127" s="31">
        <v>4</v>
      </c>
      <c r="H127" s="31">
        <v>1.57</v>
      </c>
      <c r="I127" s="33">
        <v>223.1</v>
      </c>
      <c r="J127" s="78">
        <f t="shared" si="238"/>
        <v>1.333931240657698</v>
      </c>
      <c r="K127" s="33">
        <v>50</v>
      </c>
      <c r="L127" s="78">
        <f t="shared" si="239"/>
        <v>0.66696562032884898</v>
      </c>
      <c r="M127" s="33">
        <v>50</v>
      </c>
      <c r="N127" s="78">
        <f t="shared" si="240"/>
        <v>0.66696562032884898</v>
      </c>
      <c r="O127" s="78">
        <f t="shared" si="241"/>
        <v>2.6678624813153959</v>
      </c>
      <c r="P127" s="33">
        <v>13.33</v>
      </c>
      <c r="Q127" s="78">
        <f t="shared" si="242"/>
        <v>0.35562606875934227</v>
      </c>
      <c r="R127" s="33"/>
      <c r="S127" s="33"/>
      <c r="T127" s="33">
        <v>40</v>
      </c>
      <c r="U127" s="78">
        <f t="shared" si="243"/>
        <v>1.0671449925261585</v>
      </c>
      <c r="V127" s="33">
        <v>14.56</v>
      </c>
      <c r="W127" s="33">
        <f t="shared" si="244"/>
        <v>0.3884407772795217</v>
      </c>
      <c r="X127" s="78">
        <f t="shared" si="245"/>
        <v>4.4790743198804179</v>
      </c>
      <c r="Y127" s="33">
        <v>34</v>
      </c>
      <c r="Z127" s="78">
        <f t="shared" si="246"/>
        <v>1.5228852687593422</v>
      </c>
      <c r="AA127" s="33">
        <v>0.37</v>
      </c>
      <c r="AB127" s="113">
        <f t="shared" si="247"/>
        <v>1.6572574983557548E-2</v>
      </c>
      <c r="AC127" s="78">
        <f t="shared" si="248"/>
        <v>6.018532163623318</v>
      </c>
      <c r="AD127" s="33"/>
      <c r="AE127" s="33">
        <f t="shared" si="249"/>
        <v>0</v>
      </c>
      <c r="AF127" s="33">
        <v>101.92</v>
      </c>
      <c r="AG127" s="78">
        <f t="shared" si="250"/>
        <v>4.5650725468221216</v>
      </c>
      <c r="AH127" s="33">
        <v>2.4300000000000002</v>
      </c>
      <c r="AI127" s="33">
        <v>0.14000000000000001</v>
      </c>
      <c r="AJ127" s="33">
        <v>0.18</v>
      </c>
      <c r="AK127" s="33">
        <v>0.25</v>
      </c>
      <c r="AL127" s="36">
        <f t="shared" si="255"/>
        <v>13.583604710445439</v>
      </c>
      <c r="AM127" s="31">
        <v>75</v>
      </c>
      <c r="AN127" s="36">
        <f t="shared" si="251"/>
        <v>10.187703532834078</v>
      </c>
      <c r="AO127" s="36">
        <f t="shared" si="252"/>
        <v>3.9698084766276787</v>
      </c>
      <c r="AP127" s="88">
        <v>3.6</v>
      </c>
      <c r="AQ127" s="89">
        <f t="shared" si="253"/>
        <v>110.27245768410219</v>
      </c>
      <c r="AR127" s="87">
        <f t="shared" si="256"/>
        <v>0.36980847662767857</v>
      </c>
    </row>
    <row r="128" spans="1:44" ht="19.5">
      <c r="A128" s="184" t="s">
        <v>14</v>
      </c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6"/>
      <c r="AP128" s="88"/>
      <c r="AQ128" s="89" t="e">
        <f t="shared" si="253"/>
        <v>#DIV/0!</v>
      </c>
      <c r="AR128" s="87">
        <f t="shared" si="256"/>
        <v>0</v>
      </c>
    </row>
    <row r="129" spans="1:44" ht="18.75">
      <c r="A129" s="19">
        <v>7</v>
      </c>
      <c r="B129" s="20" t="s">
        <v>38</v>
      </c>
      <c r="C129" s="30">
        <v>4</v>
      </c>
      <c r="D129" s="31">
        <v>25</v>
      </c>
      <c r="E129" s="31">
        <f t="shared" ref="E129:E133" si="257">D129*0.0167</f>
        <v>0.41749999999999998</v>
      </c>
      <c r="F129" s="31">
        <v>1.02013</v>
      </c>
      <c r="G129" s="31">
        <v>4</v>
      </c>
      <c r="H129" s="31">
        <v>1.57</v>
      </c>
      <c r="I129" s="33">
        <v>223.1</v>
      </c>
      <c r="J129" s="78">
        <f t="shared" ref="J129:J133" si="258">I129/167.25</f>
        <v>1.333931240657698</v>
      </c>
      <c r="K129" s="33">
        <v>50</v>
      </c>
      <c r="L129" s="78">
        <f t="shared" ref="L129:L133" si="259">J129*K129%</f>
        <v>0.66696562032884898</v>
      </c>
      <c r="M129" s="33">
        <v>50</v>
      </c>
      <c r="N129" s="78">
        <f t="shared" ref="N129:N133" si="260">J129*M129/100</f>
        <v>0.66696562032884898</v>
      </c>
      <c r="O129" s="78">
        <f t="shared" ref="O129:O133" si="261">N129+L129+J129</f>
        <v>2.6678624813153959</v>
      </c>
      <c r="P129" s="33">
        <v>13.33</v>
      </c>
      <c r="Q129" s="78">
        <f t="shared" ref="Q129:Q133" si="262">O129*P129/100</f>
        <v>0.35562606875934227</v>
      </c>
      <c r="R129" s="33"/>
      <c r="S129" s="33"/>
      <c r="T129" s="33">
        <v>40</v>
      </c>
      <c r="U129" s="78">
        <f t="shared" ref="U129:U133" si="263">O129*T129/100</f>
        <v>1.0671449925261585</v>
      </c>
      <c r="V129" s="33">
        <v>14.56</v>
      </c>
      <c r="W129" s="33">
        <f t="shared" ref="W129:W133" si="264">O129*V129/100</f>
        <v>0.3884407772795217</v>
      </c>
      <c r="X129" s="78">
        <f t="shared" ref="X129:X133" si="265">O129+Q129+S129+U129+W129</f>
        <v>4.4790743198804179</v>
      </c>
      <c r="Y129" s="33">
        <v>34</v>
      </c>
      <c r="Z129" s="78">
        <f t="shared" ref="Z129:Z133" si="266">X129*Y129/100</f>
        <v>1.5228852687593422</v>
      </c>
      <c r="AA129" s="33">
        <v>0.37</v>
      </c>
      <c r="AB129" s="113">
        <f t="shared" ref="AB129:AB133" si="267">X129*AA129/100</f>
        <v>1.6572574983557548E-2</v>
      </c>
      <c r="AC129" s="78">
        <f t="shared" ref="AC129:AC133" si="268">AB129+Z129+X129</f>
        <v>6.018532163623318</v>
      </c>
      <c r="AD129" s="33"/>
      <c r="AE129" s="33">
        <f t="shared" ref="AE129:AE133" si="269">AC129*AD129/100</f>
        <v>0</v>
      </c>
      <c r="AF129" s="33">
        <v>101.92</v>
      </c>
      <c r="AG129" s="78">
        <f t="shared" ref="AG129:AG133" si="270">X129*AF129/100</f>
        <v>4.5650725468221216</v>
      </c>
      <c r="AH129" s="33">
        <v>2.4300000000000002</v>
      </c>
      <c r="AI129" s="33">
        <v>0.14000000000000001</v>
      </c>
      <c r="AJ129" s="33">
        <v>0.18</v>
      </c>
      <c r="AK129" s="33">
        <v>0.25</v>
      </c>
      <c r="AL129" s="36">
        <f>AJ129+AI129+AH129+AG129+AC129+AK129</f>
        <v>13.583604710445439</v>
      </c>
      <c r="AM129" s="31">
        <v>70</v>
      </c>
      <c r="AN129" s="36">
        <f>AL129*AM129/100</f>
        <v>9.5085232973118075</v>
      </c>
      <c r="AO129" s="36">
        <f>(AL129*E129)+(AN129*E129)</f>
        <v>9.6409634432386504</v>
      </c>
      <c r="AP129" s="88">
        <v>8.7356206681570612</v>
      </c>
      <c r="AQ129" s="89">
        <f t="shared" si="253"/>
        <v>110.36380595578892</v>
      </c>
      <c r="AR129" s="87">
        <f t="shared" si="256"/>
        <v>0.90534277508158922</v>
      </c>
    </row>
    <row r="130" spans="1:44" ht="37.5">
      <c r="A130" s="19">
        <v>8</v>
      </c>
      <c r="B130" s="20" t="s">
        <v>54</v>
      </c>
      <c r="C130" s="30">
        <v>4</v>
      </c>
      <c r="D130" s="31">
        <v>40</v>
      </c>
      <c r="E130" s="31">
        <f t="shared" si="257"/>
        <v>0.66799999999999993</v>
      </c>
      <c r="F130" s="31">
        <v>1.02013</v>
      </c>
      <c r="G130" s="31">
        <v>4</v>
      </c>
      <c r="H130" s="31">
        <v>1.57</v>
      </c>
      <c r="I130" s="33">
        <v>223.1</v>
      </c>
      <c r="J130" s="78">
        <f t="shared" si="258"/>
        <v>1.333931240657698</v>
      </c>
      <c r="K130" s="33">
        <v>50</v>
      </c>
      <c r="L130" s="78">
        <f t="shared" si="259"/>
        <v>0.66696562032884898</v>
      </c>
      <c r="M130" s="33">
        <v>50</v>
      </c>
      <c r="N130" s="78">
        <f t="shared" si="260"/>
        <v>0.66696562032884898</v>
      </c>
      <c r="O130" s="78">
        <f t="shared" si="261"/>
        <v>2.6678624813153959</v>
      </c>
      <c r="P130" s="33">
        <v>13.33</v>
      </c>
      <c r="Q130" s="78">
        <f t="shared" si="262"/>
        <v>0.35562606875934227</v>
      </c>
      <c r="R130" s="33"/>
      <c r="S130" s="33"/>
      <c r="T130" s="33">
        <v>40</v>
      </c>
      <c r="U130" s="78">
        <f t="shared" si="263"/>
        <v>1.0671449925261585</v>
      </c>
      <c r="V130" s="33">
        <v>14.56</v>
      </c>
      <c r="W130" s="33">
        <f t="shared" si="264"/>
        <v>0.3884407772795217</v>
      </c>
      <c r="X130" s="78">
        <f t="shared" si="265"/>
        <v>4.4790743198804179</v>
      </c>
      <c r="Y130" s="33">
        <v>34</v>
      </c>
      <c r="Z130" s="78">
        <f t="shared" si="266"/>
        <v>1.5228852687593422</v>
      </c>
      <c r="AA130" s="33">
        <v>0.37</v>
      </c>
      <c r="AB130" s="113">
        <f t="shared" si="267"/>
        <v>1.6572574983557548E-2</v>
      </c>
      <c r="AC130" s="78">
        <f t="shared" si="268"/>
        <v>6.018532163623318</v>
      </c>
      <c r="AD130" s="33"/>
      <c r="AE130" s="33">
        <f t="shared" si="269"/>
        <v>0</v>
      </c>
      <c r="AF130" s="33">
        <v>101.92</v>
      </c>
      <c r="AG130" s="78">
        <f t="shared" si="270"/>
        <v>4.5650725468221216</v>
      </c>
      <c r="AH130" s="33">
        <v>2.4300000000000002</v>
      </c>
      <c r="AI130" s="33">
        <v>0.14000000000000001</v>
      </c>
      <c r="AJ130" s="33">
        <v>0.18</v>
      </c>
      <c r="AK130" s="33">
        <v>0.25</v>
      </c>
      <c r="AL130" s="36">
        <f t="shared" ref="AL130:AL133" si="271">AJ130+AI130+AH130+AG130+AC130+AK130</f>
        <v>13.583604710445439</v>
      </c>
      <c r="AM130" s="31">
        <v>70</v>
      </c>
      <c r="AN130" s="36">
        <f>AL130*AM130/100</f>
        <v>9.5085232973118075</v>
      </c>
      <c r="AO130" s="36">
        <f>(AL130*E130)+(AN130*E130)</f>
        <v>15.425541509181837</v>
      </c>
      <c r="AP130" s="88">
        <v>13.976993069051298</v>
      </c>
      <c r="AQ130" s="89">
        <f t="shared" si="253"/>
        <v>110.36380595578889</v>
      </c>
      <c r="AR130" s="87">
        <f t="shared" si="256"/>
        <v>1.4485484401305389</v>
      </c>
    </row>
    <row r="131" spans="1:44" ht="18.75">
      <c r="A131" s="19">
        <v>9</v>
      </c>
      <c r="B131" s="20" t="s">
        <v>64</v>
      </c>
      <c r="C131" s="30">
        <v>3</v>
      </c>
      <c r="D131" s="31">
        <v>15</v>
      </c>
      <c r="E131" s="31">
        <f t="shared" si="257"/>
        <v>0.2505</v>
      </c>
      <c r="F131" s="31">
        <v>1.02013</v>
      </c>
      <c r="G131" s="31">
        <v>4</v>
      </c>
      <c r="H131" s="31">
        <v>1.57</v>
      </c>
      <c r="I131" s="33">
        <v>223.1</v>
      </c>
      <c r="J131" s="78">
        <f t="shared" si="258"/>
        <v>1.333931240657698</v>
      </c>
      <c r="K131" s="33">
        <v>50</v>
      </c>
      <c r="L131" s="78">
        <f t="shared" si="259"/>
        <v>0.66696562032884898</v>
      </c>
      <c r="M131" s="33">
        <v>50</v>
      </c>
      <c r="N131" s="78">
        <f t="shared" si="260"/>
        <v>0.66696562032884898</v>
      </c>
      <c r="O131" s="78">
        <f t="shared" si="261"/>
        <v>2.6678624813153959</v>
      </c>
      <c r="P131" s="33">
        <v>13.33</v>
      </c>
      <c r="Q131" s="78">
        <f t="shared" si="262"/>
        <v>0.35562606875934227</v>
      </c>
      <c r="R131" s="33"/>
      <c r="S131" s="33"/>
      <c r="T131" s="33">
        <v>40</v>
      </c>
      <c r="U131" s="78">
        <f t="shared" si="263"/>
        <v>1.0671449925261585</v>
      </c>
      <c r="V131" s="33">
        <v>14.56</v>
      </c>
      <c r="W131" s="33">
        <f t="shared" si="264"/>
        <v>0.3884407772795217</v>
      </c>
      <c r="X131" s="78">
        <f t="shared" si="265"/>
        <v>4.4790743198804179</v>
      </c>
      <c r="Y131" s="33">
        <v>34</v>
      </c>
      <c r="Z131" s="78">
        <f t="shared" si="266"/>
        <v>1.5228852687593422</v>
      </c>
      <c r="AA131" s="33">
        <v>0.37</v>
      </c>
      <c r="AB131" s="113">
        <f t="shared" si="267"/>
        <v>1.6572574983557548E-2</v>
      </c>
      <c r="AC131" s="78">
        <f t="shared" si="268"/>
        <v>6.018532163623318</v>
      </c>
      <c r="AD131" s="33"/>
      <c r="AE131" s="33">
        <f t="shared" si="269"/>
        <v>0</v>
      </c>
      <c r="AF131" s="33">
        <v>101.92</v>
      </c>
      <c r="AG131" s="78">
        <f t="shared" si="270"/>
        <v>4.5650725468221216</v>
      </c>
      <c r="AH131" s="33">
        <v>2.4300000000000002</v>
      </c>
      <c r="AI131" s="33">
        <v>0.14000000000000001</v>
      </c>
      <c r="AJ131" s="33">
        <v>0.18</v>
      </c>
      <c r="AK131" s="33">
        <v>0.25</v>
      </c>
      <c r="AL131" s="36">
        <f t="shared" si="271"/>
        <v>13.583604710445439</v>
      </c>
      <c r="AM131" s="31">
        <v>50</v>
      </c>
      <c r="AN131" s="36">
        <f>AL131*AM131/100</f>
        <v>6.7918023552227194</v>
      </c>
      <c r="AO131" s="36">
        <f>(AL131*E131)+(AN131*E131)</f>
        <v>5.1040394699498739</v>
      </c>
      <c r="AP131" s="88">
        <v>4.6247403537302096</v>
      </c>
      <c r="AQ131" s="89">
        <f t="shared" si="253"/>
        <v>110.36380595578889</v>
      </c>
      <c r="AR131" s="87">
        <f t="shared" si="256"/>
        <v>0.47929911621966426</v>
      </c>
    </row>
    <row r="132" spans="1:44" ht="18.75">
      <c r="A132" s="19">
        <v>10</v>
      </c>
      <c r="B132" s="20" t="s">
        <v>55</v>
      </c>
      <c r="C132" s="30">
        <v>4</v>
      </c>
      <c r="D132" s="31">
        <v>40</v>
      </c>
      <c r="E132" s="31">
        <f t="shared" si="257"/>
        <v>0.66799999999999993</v>
      </c>
      <c r="F132" s="31">
        <v>1.02013</v>
      </c>
      <c r="G132" s="31">
        <v>4</v>
      </c>
      <c r="H132" s="31">
        <v>1.57</v>
      </c>
      <c r="I132" s="33">
        <v>223.1</v>
      </c>
      <c r="J132" s="78">
        <f t="shared" si="258"/>
        <v>1.333931240657698</v>
      </c>
      <c r="K132" s="33">
        <v>50</v>
      </c>
      <c r="L132" s="78">
        <f t="shared" si="259"/>
        <v>0.66696562032884898</v>
      </c>
      <c r="M132" s="33">
        <v>50</v>
      </c>
      <c r="N132" s="78">
        <f t="shared" si="260"/>
        <v>0.66696562032884898</v>
      </c>
      <c r="O132" s="78">
        <f t="shared" si="261"/>
        <v>2.6678624813153959</v>
      </c>
      <c r="P132" s="33">
        <v>13.33</v>
      </c>
      <c r="Q132" s="78">
        <f t="shared" si="262"/>
        <v>0.35562606875934227</v>
      </c>
      <c r="R132" s="33"/>
      <c r="S132" s="33"/>
      <c r="T132" s="33">
        <v>40</v>
      </c>
      <c r="U132" s="78">
        <f t="shared" si="263"/>
        <v>1.0671449925261585</v>
      </c>
      <c r="V132" s="33">
        <v>14.56</v>
      </c>
      <c r="W132" s="33">
        <f t="shared" si="264"/>
        <v>0.3884407772795217</v>
      </c>
      <c r="X132" s="78">
        <f t="shared" si="265"/>
        <v>4.4790743198804179</v>
      </c>
      <c r="Y132" s="33">
        <v>34</v>
      </c>
      <c r="Z132" s="78">
        <f t="shared" si="266"/>
        <v>1.5228852687593422</v>
      </c>
      <c r="AA132" s="33">
        <v>0.37</v>
      </c>
      <c r="AB132" s="113">
        <f t="shared" si="267"/>
        <v>1.6572574983557548E-2</v>
      </c>
      <c r="AC132" s="78">
        <f t="shared" si="268"/>
        <v>6.018532163623318</v>
      </c>
      <c r="AD132" s="33"/>
      <c r="AE132" s="33">
        <f t="shared" si="269"/>
        <v>0</v>
      </c>
      <c r="AF132" s="33">
        <v>101.92</v>
      </c>
      <c r="AG132" s="78">
        <f t="shared" si="270"/>
        <v>4.5650725468221216</v>
      </c>
      <c r="AH132" s="33">
        <v>2.4300000000000002</v>
      </c>
      <c r="AI132" s="33">
        <v>0.14000000000000001</v>
      </c>
      <c r="AJ132" s="33">
        <v>0.18</v>
      </c>
      <c r="AK132" s="33">
        <v>0.25</v>
      </c>
      <c r="AL132" s="36">
        <f t="shared" si="271"/>
        <v>13.583604710445439</v>
      </c>
      <c r="AM132" s="31">
        <v>105</v>
      </c>
      <c r="AN132" s="36">
        <f>AL132*AM132/100</f>
        <v>14.262784945967709</v>
      </c>
      <c r="AO132" s="36">
        <f>(AL132*E132)+(AN132*E132)</f>
        <v>18.601388290483982</v>
      </c>
      <c r="AP132" s="88">
        <v>16.854609289150098</v>
      </c>
      <c r="AQ132" s="89">
        <f t="shared" si="253"/>
        <v>110.36380595578888</v>
      </c>
      <c r="AR132" s="87">
        <f t="shared" si="256"/>
        <v>1.7467790013338842</v>
      </c>
    </row>
    <row r="133" spans="1:44" ht="18.75">
      <c r="A133" s="19">
        <v>11</v>
      </c>
      <c r="B133" s="20" t="s">
        <v>15</v>
      </c>
      <c r="C133" s="30">
        <v>3</v>
      </c>
      <c r="D133" s="31">
        <v>60</v>
      </c>
      <c r="E133" s="31">
        <f t="shared" si="257"/>
        <v>1.002</v>
      </c>
      <c r="F133" s="31">
        <v>1.02013</v>
      </c>
      <c r="G133" s="31">
        <v>4</v>
      </c>
      <c r="H133" s="31">
        <v>1.57</v>
      </c>
      <c r="I133" s="33">
        <v>223.1</v>
      </c>
      <c r="J133" s="78">
        <f t="shared" si="258"/>
        <v>1.333931240657698</v>
      </c>
      <c r="K133" s="33">
        <v>50</v>
      </c>
      <c r="L133" s="78">
        <f t="shared" si="259"/>
        <v>0.66696562032884898</v>
      </c>
      <c r="M133" s="33">
        <v>50</v>
      </c>
      <c r="N133" s="78">
        <f t="shared" si="260"/>
        <v>0.66696562032884898</v>
      </c>
      <c r="O133" s="78">
        <f t="shared" si="261"/>
        <v>2.6678624813153959</v>
      </c>
      <c r="P133" s="33">
        <v>13.33</v>
      </c>
      <c r="Q133" s="78">
        <f t="shared" si="262"/>
        <v>0.35562606875934227</v>
      </c>
      <c r="R133" s="33"/>
      <c r="S133" s="33"/>
      <c r="T133" s="33">
        <v>40</v>
      </c>
      <c r="U133" s="78">
        <f t="shared" si="263"/>
        <v>1.0671449925261585</v>
      </c>
      <c r="V133" s="33">
        <v>14.56</v>
      </c>
      <c r="W133" s="33">
        <f t="shared" si="264"/>
        <v>0.3884407772795217</v>
      </c>
      <c r="X133" s="78">
        <f t="shared" si="265"/>
        <v>4.4790743198804179</v>
      </c>
      <c r="Y133" s="33">
        <v>34</v>
      </c>
      <c r="Z133" s="78">
        <f t="shared" si="266"/>
        <v>1.5228852687593422</v>
      </c>
      <c r="AA133" s="33">
        <v>0.37</v>
      </c>
      <c r="AB133" s="113">
        <f t="shared" si="267"/>
        <v>1.6572574983557548E-2</v>
      </c>
      <c r="AC133" s="78">
        <f t="shared" si="268"/>
        <v>6.018532163623318</v>
      </c>
      <c r="AD133" s="33"/>
      <c r="AE133" s="33">
        <f t="shared" si="269"/>
        <v>0</v>
      </c>
      <c r="AF133" s="33">
        <v>101.92</v>
      </c>
      <c r="AG133" s="78">
        <f t="shared" si="270"/>
        <v>4.5650725468221216</v>
      </c>
      <c r="AH133" s="33">
        <v>2.4300000000000002</v>
      </c>
      <c r="AI133" s="33">
        <v>0.14000000000000001</v>
      </c>
      <c r="AJ133" s="33">
        <v>0.18</v>
      </c>
      <c r="AK133" s="33">
        <v>0.25</v>
      </c>
      <c r="AL133" s="36">
        <f t="shared" si="271"/>
        <v>13.583604710445439</v>
      </c>
      <c r="AM133" s="31">
        <v>50</v>
      </c>
      <c r="AN133" s="36">
        <f>AL133*AM133/100</f>
        <v>6.7918023552227194</v>
      </c>
      <c r="AO133" s="36">
        <f>(AL133*E133)+(AN133*E133)</f>
        <v>20.416157879799496</v>
      </c>
      <c r="AP133" s="88">
        <v>18.498961414920839</v>
      </c>
      <c r="AQ133" s="89">
        <f t="shared" si="253"/>
        <v>110.36380595578889</v>
      </c>
      <c r="AR133" s="87">
        <f t="shared" si="256"/>
        <v>1.917196464878657</v>
      </c>
    </row>
    <row r="134" spans="1:44" ht="18.75" customHeight="1">
      <c r="A134" s="184" t="s">
        <v>16</v>
      </c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6"/>
      <c r="AP134" s="88"/>
      <c r="AQ134" s="89" t="e">
        <f t="shared" si="253"/>
        <v>#DIV/0!</v>
      </c>
      <c r="AR134" s="87">
        <f t="shared" si="256"/>
        <v>0</v>
      </c>
    </row>
    <row r="135" spans="1:44" ht="18.75">
      <c r="A135" s="19">
        <v>12</v>
      </c>
      <c r="B135" s="20" t="s">
        <v>7</v>
      </c>
      <c r="C135" s="30" t="s">
        <v>94</v>
      </c>
      <c r="D135" s="32">
        <v>125</v>
      </c>
      <c r="E135" s="31">
        <f t="shared" ref="E135:E141" si="272">D135*0.0167</f>
        <v>2.0874999999999999</v>
      </c>
      <c r="F135" s="31">
        <v>1.02013</v>
      </c>
      <c r="G135" s="31">
        <v>4</v>
      </c>
      <c r="H135" s="31">
        <v>1.57</v>
      </c>
      <c r="I135" s="33">
        <v>223.1</v>
      </c>
      <c r="J135" s="78">
        <f t="shared" ref="J135:J141" si="273">I135/167.25</f>
        <v>1.333931240657698</v>
      </c>
      <c r="K135" s="33">
        <v>50</v>
      </c>
      <c r="L135" s="78">
        <f t="shared" ref="L135:L141" si="274">J135*K135%</f>
        <v>0.66696562032884898</v>
      </c>
      <c r="M135" s="33">
        <v>50</v>
      </c>
      <c r="N135" s="78">
        <f t="shared" ref="N135:N141" si="275">J135*M135/100</f>
        <v>0.66696562032884898</v>
      </c>
      <c r="O135" s="78">
        <f t="shared" ref="O135:O141" si="276">N135+L135+J135</f>
        <v>2.6678624813153959</v>
      </c>
      <c r="P135" s="33">
        <v>13.33</v>
      </c>
      <c r="Q135" s="78">
        <f t="shared" ref="Q135:Q141" si="277">O135*P135/100</f>
        <v>0.35562606875934227</v>
      </c>
      <c r="R135" s="33"/>
      <c r="S135" s="33"/>
      <c r="T135" s="33">
        <v>40</v>
      </c>
      <c r="U135" s="78">
        <f t="shared" ref="U135:U141" si="278">O135*T135/100</f>
        <v>1.0671449925261585</v>
      </c>
      <c r="V135" s="33">
        <v>14.56</v>
      </c>
      <c r="W135" s="33">
        <f t="shared" ref="W135:W141" si="279">O135*V135/100</f>
        <v>0.3884407772795217</v>
      </c>
      <c r="X135" s="78">
        <f t="shared" ref="X135:X141" si="280">O135+Q135+S135+U135+W135</f>
        <v>4.4790743198804179</v>
      </c>
      <c r="Y135" s="33">
        <v>34</v>
      </c>
      <c r="Z135" s="78">
        <f t="shared" ref="Z135:Z141" si="281">X135*Y135/100</f>
        <v>1.5228852687593422</v>
      </c>
      <c r="AA135" s="33">
        <v>0.37</v>
      </c>
      <c r="AB135" s="113">
        <f t="shared" ref="AB135:AB141" si="282">X135*AA135/100</f>
        <v>1.6572574983557548E-2</v>
      </c>
      <c r="AC135" s="78">
        <f t="shared" ref="AC135:AC141" si="283">AB135+Z135+X135</f>
        <v>6.018532163623318</v>
      </c>
      <c r="AD135" s="33"/>
      <c r="AE135" s="33">
        <f t="shared" ref="AE135:AE141" si="284">AC135*AD135/100</f>
        <v>0</v>
      </c>
      <c r="AF135" s="33">
        <v>101.92</v>
      </c>
      <c r="AG135" s="78">
        <f t="shared" ref="AG135:AG141" si="285">X135*AF135/100</f>
        <v>4.5650725468221216</v>
      </c>
      <c r="AH135" s="33">
        <v>2.4300000000000002</v>
      </c>
      <c r="AI135" s="33">
        <v>0.14000000000000001</v>
      </c>
      <c r="AJ135" s="33">
        <v>0.18</v>
      </c>
      <c r="AK135" s="33">
        <v>0.25</v>
      </c>
      <c r="AL135" s="36">
        <f>AJ135+AI135+AH135+AG135+AC135+AK135</f>
        <v>13.583604710445439</v>
      </c>
      <c r="AM135" s="31">
        <v>50</v>
      </c>
      <c r="AN135" s="36">
        <f t="shared" ref="AN135:AN141" si="286">AL135*AM135/100</f>
        <v>6.7918023552227194</v>
      </c>
      <c r="AO135" s="36">
        <f t="shared" ref="AO135:AO141" si="287">(AL135*E135)+(AN135*E135)</f>
        <v>42.533662249582278</v>
      </c>
      <c r="AP135" s="88">
        <v>38.53950294775175</v>
      </c>
      <c r="AQ135" s="89">
        <f t="shared" si="253"/>
        <v>110.36380595578888</v>
      </c>
      <c r="AR135" s="87">
        <f t="shared" si="256"/>
        <v>3.9941593018305284</v>
      </c>
    </row>
    <row r="136" spans="1:44" ht="37.5">
      <c r="A136" s="19">
        <v>13</v>
      </c>
      <c r="B136" s="20" t="s">
        <v>101</v>
      </c>
      <c r="C136" s="30"/>
      <c r="D136" s="32">
        <v>127</v>
      </c>
      <c r="E136" s="31">
        <f t="shared" ref="E136" si="288">D136*0.0167</f>
        <v>2.1208999999999998</v>
      </c>
      <c r="F136" s="31">
        <v>1.02013</v>
      </c>
      <c r="G136" s="31">
        <v>4</v>
      </c>
      <c r="H136" s="31">
        <v>1.57</v>
      </c>
      <c r="I136" s="33">
        <v>223.1</v>
      </c>
      <c r="J136" s="78">
        <f t="shared" si="273"/>
        <v>1.333931240657698</v>
      </c>
      <c r="K136" s="33">
        <v>50</v>
      </c>
      <c r="L136" s="78">
        <f t="shared" si="274"/>
        <v>0.66696562032884898</v>
      </c>
      <c r="M136" s="33">
        <v>50</v>
      </c>
      <c r="N136" s="78">
        <f t="shared" si="275"/>
        <v>0.66696562032884898</v>
      </c>
      <c r="O136" s="78">
        <f t="shared" si="276"/>
        <v>2.6678624813153959</v>
      </c>
      <c r="P136" s="33">
        <v>13.33</v>
      </c>
      <c r="Q136" s="78">
        <f t="shared" si="277"/>
        <v>0.35562606875934227</v>
      </c>
      <c r="R136" s="33"/>
      <c r="S136" s="33"/>
      <c r="T136" s="33">
        <v>40</v>
      </c>
      <c r="U136" s="78">
        <f t="shared" si="278"/>
        <v>1.0671449925261585</v>
      </c>
      <c r="V136" s="33">
        <v>14.56</v>
      </c>
      <c r="W136" s="33">
        <f t="shared" si="279"/>
        <v>0.3884407772795217</v>
      </c>
      <c r="X136" s="78">
        <f t="shared" si="280"/>
        <v>4.4790743198804179</v>
      </c>
      <c r="Y136" s="33">
        <v>34</v>
      </c>
      <c r="Z136" s="78">
        <f t="shared" si="281"/>
        <v>1.5228852687593422</v>
      </c>
      <c r="AA136" s="33">
        <v>0.37</v>
      </c>
      <c r="AB136" s="113">
        <f t="shared" si="282"/>
        <v>1.6572574983557548E-2</v>
      </c>
      <c r="AC136" s="78">
        <f t="shared" si="283"/>
        <v>6.018532163623318</v>
      </c>
      <c r="AD136" s="33"/>
      <c r="AE136" s="33">
        <f t="shared" si="284"/>
        <v>0</v>
      </c>
      <c r="AF136" s="33">
        <v>101.92</v>
      </c>
      <c r="AG136" s="78">
        <f t="shared" si="285"/>
        <v>4.5650725468221216</v>
      </c>
      <c r="AH136" s="33">
        <v>2.4300000000000002</v>
      </c>
      <c r="AI136" s="33">
        <v>0.14000000000000001</v>
      </c>
      <c r="AJ136" s="33">
        <v>0.18</v>
      </c>
      <c r="AK136" s="33">
        <v>0.25</v>
      </c>
      <c r="AL136" s="36">
        <f t="shared" ref="AL136:AL141" si="289">AJ136+AI136+AH136+AG136+AC136+AK136</f>
        <v>13.583604710445439</v>
      </c>
      <c r="AM136" s="31">
        <v>55</v>
      </c>
      <c r="AN136" s="36">
        <f t="shared" si="286"/>
        <v>7.4709825907449909</v>
      </c>
      <c r="AO136" s="36">
        <f t="shared" si="287"/>
        <v>44.654674207094779</v>
      </c>
      <c r="AP136" s="88">
        <v>40.461339494746298</v>
      </c>
      <c r="AQ136" s="89">
        <f t="shared" si="253"/>
        <v>110.36380595578889</v>
      </c>
      <c r="AR136" s="87">
        <f t="shared" si="256"/>
        <v>4.1933347123484808</v>
      </c>
    </row>
    <row r="137" spans="1:44" ht="18.75">
      <c r="A137" s="19">
        <v>14</v>
      </c>
      <c r="B137" s="20" t="s">
        <v>17</v>
      </c>
      <c r="C137" s="30">
        <v>5</v>
      </c>
      <c r="D137" s="31">
        <v>128</v>
      </c>
      <c r="E137" s="31">
        <f t="shared" si="272"/>
        <v>2.1375999999999999</v>
      </c>
      <c r="F137" s="31">
        <v>1.02013</v>
      </c>
      <c r="G137" s="31">
        <v>4</v>
      </c>
      <c r="H137" s="31">
        <v>1.57</v>
      </c>
      <c r="I137" s="33">
        <v>223.1</v>
      </c>
      <c r="J137" s="78">
        <f t="shared" si="273"/>
        <v>1.333931240657698</v>
      </c>
      <c r="K137" s="33">
        <v>50</v>
      </c>
      <c r="L137" s="78">
        <f t="shared" si="274"/>
        <v>0.66696562032884898</v>
      </c>
      <c r="M137" s="33">
        <v>50</v>
      </c>
      <c r="N137" s="78">
        <f t="shared" si="275"/>
        <v>0.66696562032884898</v>
      </c>
      <c r="O137" s="78">
        <f t="shared" si="276"/>
        <v>2.6678624813153959</v>
      </c>
      <c r="P137" s="33">
        <v>13.33</v>
      </c>
      <c r="Q137" s="78">
        <f t="shared" si="277"/>
        <v>0.35562606875934227</v>
      </c>
      <c r="R137" s="33"/>
      <c r="S137" s="33"/>
      <c r="T137" s="33">
        <v>40</v>
      </c>
      <c r="U137" s="78">
        <f t="shared" si="278"/>
        <v>1.0671449925261585</v>
      </c>
      <c r="V137" s="33">
        <v>14.56</v>
      </c>
      <c r="W137" s="33">
        <f t="shared" si="279"/>
        <v>0.3884407772795217</v>
      </c>
      <c r="X137" s="78">
        <f t="shared" si="280"/>
        <v>4.4790743198804179</v>
      </c>
      <c r="Y137" s="33">
        <v>34</v>
      </c>
      <c r="Z137" s="78">
        <f t="shared" si="281"/>
        <v>1.5228852687593422</v>
      </c>
      <c r="AA137" s="33">
        <v>0.37</v>
      </c>
      <c r="AB137" s="113">
        <f t="shared" si="282"/>
        <v>1.6572574983557548E-2</v>
      </c>
      <c r="AC137" s="78">
        <f t="shared" si="283"/>
        <v>6.018532163623318</v>
      </c>
      <c r="AD137" s="33"/>
      <c r="AE137" s="33">
        <f t="shared" si="284"/>
        <v>0</v>
      </c>
      <c r="AF137" s="33">
        <v>101.92</v>
      </c>
      <c r="AG137" s="78">
        <f t="shared" si="285"/>
        <v>4.5650725468221216</v>
      </c>
      <c r="AH137" s="33">
        <v>2.4300000000000002</v>
      </c>
      <c r="AI137" s="33">
        <v>0.14000000000000001</v>
      </c>
      <c r="AJ137" s="33">
        <v>0.18</v>
      </c>
      <c r="AK137" s="33">
        <v>0.25</v>
      </c>
      <c r="AL137" s="36">
        <f t="shared" si="289"/>
        <v>13.583604710445439</v>
      </c>
      <c r="AM137" s="31">
        <v>75</v>
      </c>
      <c r="AN137" s="36">
        <f t="shared" si="286"/>
        <v>10.187703532834078</v>
      </c>
      <c r="AO137" s="36">
        <f t="shared" si="287"/>
        <v>50.813548500834294</v>
      </c>
      <c r="AP137" s="88">
        <v>46.041859521580747</v>
      </c>
      <c r="AQ137" s="89">
        <f t="shared" si="253"/>
        <v>110.36380595578889</v>
      </c>
      <c r="AR137" s="87">
        <f t="shared" si="256"/>
        <v>4.7716889792535468</v>
      </c>
    </row>
    <row r="138" spans="1:44" ht="37.5">
      <c r="A138" s="19">
        <v>15</v>
      </c>
      <c r="B138" s="20" t="s">
        <v>102</v>
      </c>
      <c r="C138" s="30"/>
      <c r="D138" s="31">
        <v>130</v>
      </c>
      <c r="E138" s="31">
        <f t="shared" ref="E138" si="290">D138*0.0167</f>
        <v>2.1709999999999998</v>
      </c>
      <c r="F138" s="31">
        <v>1.02013</v>
      </c>
      <c r="G138" s="31">
        <v>4</v>
      </c>
      <c r="H138" s="31">
        <v>1.57</v>
      </c>
      <c r="I138" s="33">
        <v>223.1</v>
      </c>
      <c r="J138" s="78">
        <f t="shared" si="273"/>
        <v>1.333931240657698</v>
      </c>
      <c r="K138" s="33">
        <v>50</v>
      </c>
      <c r="L138" s="78">
        <f t="shared" si="274"/>
        <v>0.66696562032884898</v>
      </c>
      <c r="M138" s="33">
        <v>50</v>
      </c>
      <c r="N138" s="78">
        <f t="shared" si="275"/>
        <v>0.66696562032884898</v>
      </c>
      <c r="O138" s="78">
        <f t="shared" si="276"/>
        <v>2.6678624813153959</v>
      </c>
      <c r="P138" s="33">
        <v>13.33</v>
      </c>
      <c r="Q138" s="78">
        <f t="shared" si="277"/>
        <v>0.35562606875934227</v>
      </c>
      <c r="R138" s="33"/>
      <c r="S138" s="33"/>
      <c r="T138" s="33">
        <v>40</v>
      </c>
      <c r="U138" s="78">
        <f t="shared" si="278"/>
        <v>1.0671449925261585</v>
      </c>
      <c r="V138" s="33">
        <v>14.56</v>
      </c>
      <c r="W138" s="33">
        <f t="shared" si="279"/>
        <v>0.3884407772795217</v>
      </c>
      <c r="X138" s="78">
        <f t="shared" si="280"/>
        <v>4.4790743198804179</v>
      </c>
      <c r="Y138" s="33">
        <v>34</v>
      </c>
      <c r="Z138" s="78">
        <f t="shared" si="281"/>
        <v>1.5228852687593422</v>
      </c>
      <c r="AA138" s="33">
        <v>0.37</v>
      </c>
      <c r="AB138" s="113">
        <f t="shared" si="282"/>
        <v>1.6572574983557548E-2</v>
      </c>
      <c r="AC138" s="78">
        <f t="shared" si="283"/>
        <v>6.018532163623318</v>
      </c>
      <c r="AD138" s="33"/>
      <c r="AE138" s="33">
        <f t="shared" si="284"/>
        <v>0</v>
      </c>
      <c r="AF138" s="33">
        <v>101.92</v>
      </c>
      <c r="AG138" s="78">
        <f t="shared" si="285"/>
        <v>4.5650725468221216</v>
      </c>
      <c r="AH138" s="33">
        <v>2.4300000000000002</v>
      </c>
      <c r="AI138" s="33">
        <v>0.14000000000000001</v>
      </c>
      <c r="AJ138" s="33">
        <v>0.18</v>
      </c>
      <c r="AK138" s="33">
        <v>0.25</v>
      </c>
      <c r="AL138" s="36">
        <f t="shared" si="289"/>
        <v>13.583604710445439</v>
      </c>
      <c r="AM138" s="31">
        <v>80</v>
      </c>
      <c r="AN138" s="36">
        <f t="shared" si="286"/>
        <v>10.866883768356352</v>
      </c>
      <c r="AO138" s="36">
        <f t="shared" si="287"/>
        <v>53.082010487478684</v>
      </c>
      <c r="AP138" s="88">
        <v>48.097299678794172</v>
      </c>
      <c r="AQ138" s="89">
        <f t="shared" si="253"/>
        <v>110.36380595578892</v>
      </c>
      <c r="AR138" s="87">
        <f t="shared" si="256"/>
        <v>4.9847108086845111</v>
      </c>
    </row>
    <row r="139" spans="1:44" ht="37.5">
      <c r="A139" s="19">
        <v>16</v>
      </c>
      <c r="B139" s="20" t="s">
        <v>49</v>
      </c>
      <c r="C139" s="30">
        <v>6</v>
      </c>
      <c r="D139" s="31">
        <v>130</v>
      </c>
      <c r="E139" s="31">
        <f t="shared" si="272"/>
        <v>2.1709999999999998</v>
      </c>
      <c r="F139" s="31">
        <v>1.02013</v>
      </c>
      <c r="G139" s="31">
        <v>4</v>
      </c>
      <c r="H139" s="31">
        <v>1.57</v>
      </c>
      <c r="I139" s="33">
        <v>223.1</v>
      </c>
      <c r="J139" s="78">
        <f t="shared" si="273"/>
        <v>1.333931240657698</v>
      </c>
      <c r="K139" s="33">
        <v>50</v>
      </c>
      <c r="L139" s="78">
        <f t="shared" si="274"/>
        <v>0.66696562032884898</v>
      </c>
      <c r="M139" s="33">
        <v>50</v>
      </c>
      <c r="N139" s="78">
        <f t="shared" si="275"/>
        <v>0.66696562032884898</v>
      </c>
      <c r="O139" s="78">
        <f t="shared" si="276"/>
        <v>2.6678624813153959</v>
      </c>
      <c r="P139" s="33">
        <v>13.33</v>
      </c>
      <c r="Q139" s="78">
        <f t="shared" si="277"/>
        <v>0.35562606875934227</v>
      </c>
      <c r="R139" s="33"/>
      <c r="S139" s="33"/>
      <c r="T139" s="33">
        <v>40</v>
      </c>
      <c r="U139" s="78">
        <f t="shared" si="278"/>
        <v>1.0671449925261585</v>
      </c>
      <c r="V139" s="33">
        <v>14.56</v>
      </c>
      <c r="W139" s="33">
        <f t="shared" si="279"/>
        <v>0.3884407772795217</v>
      </c>
      <c r="X139" s="78">
        <f t="shared" si="280"/>
        <v>4.4790743198804179</v>
      </c>
      <c r="Y139" s="33">
        <v>34</v>
      </c>
      <c r="Z139" s="78">
        <f t="shared" si="281"/>
        <v>1.5228852687593422</v>
      </c>
      <c r="AA139" s="33">
        <v>0.37</v>
      </c>
      <c r="AB139" s="113">
        <f t="shared" si="282"/>
        <v>1.6572574983557548E-2</v>
      </c>
      <c r="AC139" s="78">
        <f t="shared" si="283"/>
        <v>6.018532163623318</v>
      </c>
      <c r="AD139" s="33"/>
      <c r="AE139" s="33">
        <f t="shared" si="284"/>
        <v>0</v>
      </c>
      <c r="AF139" s="33">
        <v>101.92</v>
      </c>
      <c r="AG139" s="78">
        <f t="shared" si="285"/>
        <v>4.5650725468221216</v>
      </c>
      <c r="AH139" s="33">
        <v>2.4300000000000002</v>
      </c>
      <c r="AI139" s="33">
        <v>0.14000000000000001</v>
      </c>
      <c r="AJ139" s="33">
        <v>0.18</v>
      </c>
      <c r="AK139" s="33">
        <v>0.25</v>
      </c>
      <c r="AL139" s="36">
        <f t="shared" si="289"/>
        <v>13.583604710445439</v>
      </c>
      <c r="AM139" s="31">
        <v>85</v>
      </c>
      <c r="AN139" s="36">
        <f t="shared" si="286"/>
        <v>11.546064003878623</v>
      </c>
      <c r="AO139" s="36">
        <f t="shared" si="287"/>
        <v>54.556510778797531</v>
      </c>
      <c r="AP139" s="88">
        <v>49.433335780982901</v>
      </c>
      <c r="AQ139" s="89">
        <f t="shared" si="253"/>
        <v>110.36380595578889</v>
      </c>
      <c r="AR139" s="87">
        <f t="shared" si="256"/>
        <v>5.1231749978146297</v>
      </c>
    </row>
    <row r="140" spans="1:44" ht="37.5">
      <c r="A140" s="19">
        <v>17</v>
      </c>
      <c r="B140" s="20" t="s">
        <v>65</v>
      </c>
      <c r="C140" s="30"/>
      <c r="D140" s="32">
        <v>15</v>
      </c>
      <c r="E140" s="31">
        <f t="shared" si="272"/>
        <v>0.2505</v>
      </c>
      <c r="F140" s="31">
        <v>1.02013</v>
      </c>
      <c r="G140" s="31">
        <v>4</v>
      </c>
      <c r="H140" s="31">
        <v>1.57</v>
      </c>
      <c r="I140" s="33">
        <v>223.1</v>
      </c>
      <c r="J140" s="78">
        <f t="shared" si="273"/>
        <v>1.333931240657698</v>
      </c>
      <c r="K140" s="33">
        <v>50</v>
      </c>
      <c r="L140" s="78">
        <f t="shared" si="274"/>
        <v>0.66696562032884898</v>
      </c>
      <c r="M140" s="33">
        <v>50</v>
      </c>
      <c r="N140" s="78">
        <f t="shared" si="275"/>
        <v>0.66696562032884898</v>
      </c>
      <c r="O140" s="78">
        <f t="shared" si="276"/>
        <v>2.6678624813153959</v>
      </c>
      <c r="P140" s="33">
        <v>13.33</v>
      </c>
      <c r="Q140" s="78">
        <f t="shared" si="277"/>
        <v>0.35562606875934227</v>
      </c>
      <c r="R140" s="33"/>
      <c r="S140" s="33"/>
      <c r="T140" s="33">
        <v>40</v>
      </c>
      <c r="U140" s="78">
        <f t="shared" si="278"/>
        <v>1.0671449925261585</v>
      </c>
      <c r="V140" s="33">
        <v>14.56</v>
      </c>
      <c r="W140" s="33">
        <f t="shared" si="279"/>
        <v>0.3884407772795217</v>
      </c>
      <c r="X140" s="78">
        <f t="shared" si="280"/>
        <v>4.4790743198804179</v>
      </c>
      <c r="Y140" s="33">
        <v>34</v>
      </c>
      <c r="Z140" s="78">
        <f t="shared" si="281"/>
        <v>1.5228852687593422</v>
      </c>
      <c r="AA140" s="33">
        <v>0.37</v>
      </c>
      <c r="AB140" s="113">
        <f t="shared" si="282"/>
        <v>1.6572574983557548E-2</v>
      </c>
      <c r="AC140" s="78">
        <f t="shared" si="283"/>
        <v>6.018532163623318</v>
      </c>
      <c r="AD140" s="33"/>
      <c r="AE140" s="33">
        <f t="shared" si="284"/>
        <v>0</v>
      </c>
      <c r="AF140" s="33">
        <v>101.92</v>
      </c>
      <c r="AG140" s="78">
        <f t="shared" si="285"/>
        <v>4.5650725468221216</v>
      </c>
      <c r="AH140" s="33">
        <v>2.4300000000000002</v>
      </c>
      <c r="AI140" s="33">
        <v>0.14000000000000001</v>
      </c>
      <c r="AJ140" s="33">
        <v>0.18</v>
      </c>
      <c r="AK140" s="33">
        <v>0.25</v>
      </c>
      <c r="AL140" s="36">
        <f t="shared" si="289"/>
        <v>13.583604710445439</v>
      </c>
      <c r="AM140" s="31">
        <v>170</v>
      </c>
      <c r="AN140" s="36">
        <f t="shared" si="286"/>
        <v>23.092128007757246</v>
      </c>
      <c r="AO140" s="36">
        <f t="shared" si="287"/>
        <v>9.1872710459097728</v>
      </c>
      <c r="AP140" s="88">
        <v>8.3245326367143768</v>
      </c>
      <c r="AQ140" s="89">
        <f t="shared" si="253"/>
        <v>110.36380595578892</v>
      </c>
      <c r="AR140" s="87">
        <f t="shared" si="256"/>
        <v>0.86273840919539602</v>
      </c>
    </row>
    <row r="141" spans="1:44" ht="18.75">
      <c r="A141" s="19">
        <v>18</v>
      </c>
      <c r="B141" s="20" t="s">
        <v>66</v>
      </c>
      <c r="C141" s="30">
        <v>4</v>
      </c>
      <c r="D141" s="33">
        <v>20</v>
      </c>
      <c r="E141" s="31">
        <f t="shared" si="272"/>
        <v>0.33399999999999996</v>
      </c>
      <c r="F141" s="31">
        <v>1.02013</v>
      </c>
      <c r="G141" s="31">
        <v>4</v>
      </c>
      <c r="H141" s="31">
        <v>1.57</v>
      </c>
      <c r="I141" s="33">
        <v>223.1</v>
      </c>
      <c r="J141" s="78">
        <f t="shared" si="273"/>
        <v>1.333931240657698</v>
      </c>
      <c r="K141" s="33">
        <v>50</v>
      </c>
      <c r="L141" s="78">
        <f t="shared" si="274"/>
        <v>0.66696562032884898</v>
      </c>
      <c r="M141" s="33">
        <v>50</v>
      </c>
      <c r="N141" s="78">
        <f t="shared" si="275"/>
        <v>0.66696562032884898</v>
      </c>
      <c r="O141" s="78">
        <f t="shared" si="276"/>
        <v>2.6678624813153959</v>
      </c>
      <c r="P141" s="33">
        <v>13.33</v>
      </c>
      <c r="Q141" s="78">
        <f t="shared" si="277"/>
        <v>0.35562606875934227</v>
      </c>
      <c r="R141" s="33"/>
      <c r="S141" s="33"/>
      <c r="T141" s="33">
        <v>40</v>
      </c>
      <c r="U141" s="78">
        <f t="shared" si="278"/>
        <v>1.0671449925261585</v>
      </c>
      <c r="V141" s="33">
        <v>14.56</v>
      </c>
      <c r="W141" s="33">
        <f t="shared" si="279"/>
        <v>0.3884407772795217</v>
      </c>
      <c r="X141" s="78">
        <f t="shared" si="280"/>
        <v>4.4790743198804179</v>
      </c>
      <c r="Y141" s="33">
        <v>34</v>
      </c>
      <c r="Z141" s="78">
        <f t="shared" si="281"/>
        <v>1.5228852687593422</v>
      </c>
      <c r="AA141" s="33">
        <v>0.37</v>
      </c>
      <c r="AB141" s="113">
        <f t="shared" si="282"/>
        <v>1.6572574983557548E-2</v>
      </c>
      <c r="AC141" s="78">
        <f t="shared" si="283"/>
        <v>6.018532163623318</v>
      </c>
      <c r="AD141" s="33"/>
      <c r="AE141" s="33">
        <f t="shared" si="284"/>
        <v>0</v>
      </c>
      <c r="AF141" s="33">
        <v>101.92</v>
      </c>
      <c r="AG141" s="78">
        <f t="shared" si="285"/>
        <v>4.5650725468221216</v>
      </c>
      <c r="AH141" s="33">
        <v>2.4300000000000002</v>
      </c>
      <c r="AI141" s="33">
        <v>0.14000000000000001</v>
      </c>
      <c r="AJ141" s="33">
        <v>0.18</v>
      </c>
      <c r="AK141" s="33">
        <v>0.25</v>
      </c>
      <c r="AL141" s="36">
        <f t="shared" si="289"/>
        <v>13.583604710445439</v>
      </c>
      <c r="AM141" s="31">
        <v>70</v>
      </c>
      <c r="AN141" s="36">
        <f t="shared" si="286"/>
        <v>9.5085232973118075</v>
      </c>
      <c r="AO141" s="36">
        <f t="shared" si="287"/>
        <v>7.7127707545909185</v>
      </c>
      <c r="AP141" s="88">
        <v>6.9884965345256491</v>
      </c>
      <c r="AQ141" s="89">
        <f t="shared" si="253"/>
        <v>110.36380595578889</v>
      </c>
      <c r="AR141" s="87">
        <f t="shared" si="256"/>
        <v>0.72427422006526943</v>
      </c>
    </row>
    <row r="142" spans="1:44" ht="19.5">
      <c r="A142" s="184" t="s">
        <v>18</v>
      </c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5"/>
      <c r="AM142" s="185"/>
      <c r="AN142" s="185"/>
      <c r="AO142" s="186"/>
      <c r="AP142" s="88"/>
      <c r="AQ142" s="89" t="e">
        <f t="shared" si="253"/>
        <v>#DIV/0!</v>
      </c>
      <c r="AR142" s="87">
        <f t="shared" si="256"/>
        <v>0</v>
      </c>
    </row>
    <row r="143" spans="1:44" ht="17.25" customHeight="1">
      <c r="A143" s="19">
        <v>19</v>
      </c>
      <c r="B143" s="20" t="s">
        <v>19</v>
      </c>
      <c r="C143" s="30">
        <v>5</v>
      </c>
      <c r="D143" s="31">
        <v>145</v>
      </c>
      <c r="E143" s="31">
        <f t="shared" ref="E143:E145" si="291">D143*0.0167</f>
        <v>2.4215</v>
      </c>
      <c r="F143" s="31">
        <v>1.02013</v>
      </c>
      <c r="G143" s="31">
        <v>4</v>
      </c>
      <c r="H143" s="31">
        <v>1.57</v>
      </c>
      <c r="I143" s="33">
        <v>223.1</v>
      </c>
      <c r="J143" s="78">
        <f t="shared" ref="J143:J145" si="292">I143/167.25</f>
        <v>1.333931240657698</v>
      </c>
      <c r="K143" s="33">
        <v>50</v>
      </c>
      <c r="L143" s="78">
        <f t="shared" ref="L143:L145" si="293">J143*K143%</f>
        <v>0.66696562032884898</v>
      </c>
      <c r="M143" s="33">
        <v>50</v>
      </c>
      <c r="N143" s="78">
        <f t="shared" ref="N143:N145" si="294">J143*M143/100</f>
        <v>0.66696562032884898</v>
      </c>
      <c r="O143" s="78">
        <f t="shared" ref="O143:O145" si="295">N143+L143+J143</f>
        <v>2.6678624813153959</v>
      </c>
      <c r="P143" s="33">
        <v>13.33</v>
      </c>
      <c r="Q143" s="78">
        <f t="shared" ref="Q143:Q145" si="296">O143*P143/100</f>
        <v>0.35562606875934227</v>
      </c>
      <c r="R143" s="33"/>
      <c r="S143" s="33"/>
      <c r="T143" s="33">
        <v>40</v>
      </c>
      <c r="U143" s="78">
        <f t="shared" ref="U143:U145" si="297">O143*T143/100</f>
        <v>1.0671449925261585</v>
      </c>
      <c r="V143" s="33">
        <v>14.56</v>
      </c>
      <c r="W143" s="33">
        <f t="shared" ref="W143:W145" si="298">O143*V143/100</f>
        <v>0.3884407772795217</v>
      </c>
      <c r="X143" s="78">
        <f t="shared" ref="X143:X145" si="299">O143+Q143+S143+U143+W143</f>
        <v>4.4790743198804179</v>
      </c>
      <c r="Y143" s="33">
        <v>34</v>
      </c>
      <c r="Z143" s="78">
        <f t="shared" ref="Z143:Z145" si="300">X143*Y143/100</f>
        <v>1.5228852687593422</v>
      </c>
      <c r="AA143" s="33">
        <v>0.37</v>
      </c>
      <c r="AB143" s="113">
        <f t="shared" ref="AB143:AB145" si="301">X143*AA143/100</f>
        <v>1.6572574983557548E-2</v>
      </c>
      <c r="AC143" s="78">
        <f t="shared" ref="AC143:AC145" si="302">AB143+Z143+X143</f>
        <v>6.018532163623318</v>
      </c>
      <c r="AD143" s="33"/>
      <c r="AE143" s="33">
        <f t="shared" ref="AE143:AE145" si="303">AC143*AD143/100</f>
        <v>0</v>
      </c>
      <c r="AF143" s="33">
        <v>101.92</v>
      </c>
      <c r="AG143" s="78">
        <f t="shared" ref="AG143:AG145" si="304">X143*AF143/100</f>
        <v>4.5650725468221216</v>
      </c>
      <c r="AH143" s="33">
        <v>2.4300000000000002</v>
      </c>
      <c r="AI143" s="33">
        <v>0.14000000000000001</v>
      </c>
      <c r="AJ143" s="33">
        <v>0.18</v>
      </c>
      <c r="AK143" s="33">
        <v>0.25</v>
      </c>
      <c r="AL143" s="36">
        <f>AJ143+AI143+AH143+AG143+AC143+AK143</f>
        <v>13.583604710445439</v>
      </c>
      <c r="AM143" s="31">
        <v>55</v>
      </c>
      <c r="AN143" s="36">
        <f>AL143*AM143/100</f>
        <v>7.4709825907449909</v>
      </c>
      <c r="AO143" s="36">
        <f>(AL143*E143)+(AN143*E143)</f>
        <v>50.983683149832629</v>
      </c>
      <c r="AP143" s="88">
        <v>46.2</v>
      </c>
      <c r="AQ143" s="89">
        <f t="shared" si="253"/>
        <v>110.35429253210525</v>
      </c>
      <c r="AR143" s="87">
        <f t="shared" si="256"/>
        <v>4.7836831498326262</v>
      </c>
    </row>
    <row r="144" spans="1:44" ht="18.75" hidden="1">
      <c r="A144" s="19"/>
      <c r="B144" s="20" t="s">
        <v>20</v>
      </c>
      <c r="C144" s="30"/>
      <c r="D144" s="49"/>
      <c r="E144" s="31"/>
      <c r="F144" s="31"/>
      <c r="G144" s="31"/>
      <c r="H144" s="31"/>
      <c r="I144" s="33">
        <v>200.32</v>
      </c>
      <c r="J144" s="78">
        <f t="shared" si="292"/>
        <v>1.197727952167414</v>
      </c>
      <c r="K144" s="33">
        <v>50</v>
      </c>
      <c r="L144" s="78">
        <f t="shared" si="293"/>
        <v>0.59886397608370701</v>
      </c>
      <c r="M144" s="33">
        <v>50</v>
      </c>
      <c r="N144" s="78">
        <f t="shared" si="294"/>
        <v>0.59886397608370701</v>
      </c>
      <c r="O144" s="78">
        <f t="shared" si="295"/>
        <v>2.395455904334828</v>
      </c>
      <c r="P144" s="33">
        <v>13.33</v>
      </c>
      <c r="Q144" s="78">
        <f t="shared" si="296"/>
        <v>0.31931427204783258</v>
      </c>
      <c r="R144" s="33"/>
      <c r="S144" s="33"/>
      <c r="T144" s="33">
        <v>40</v>
      </c>
      <c r="U144" s="78">
        <f t="shared" si="297"/>
        <v>0.95818236173393112</v>
      </c>
      <c r="V144" s="33">
        <v>12.34</v>
      </c>
      <c r="W144" s="33">
        <f t="shared" si="298"/>
        <v>0.29559925859491776</v>
      </c>
      <c r="X144" s="78">
        <f t="shared" si="299"/>
        <v>3.9685517967115094</v>
      </c>
      <c r="Y144" s="33">
        <v>34</v>
      </c>
      <c r="Z144" s="78">
        <f t="shared" si="300"/>
        <v>1.3493076108819133</v>
      </c>
      <c r="AA144" s="33">
        <v>0.52</v>
      </c>
      <c r="AB144" s="113">
        <f t="shared" si="301"/>
        <v>2.0636469342899848E-2</v>
      </c>
      <c r="AC144" s="78">
        <f t="shared" si="302"/>
        <v>5.3384958769363227</v>
      </c>
      <c r="AD144" s="33"/>
      <c r="AE144" s="33">
        <f t="shared" si="303"/>
        <v>0</v>
      </c>
      <c r="AF144" s="33">
        <v>108.34</v>
      </c>
      <c r="AG144" s="78">
        <f t="shared" si="304"/>
        <v>4.2995290165572495</v>
      </c>
      <c r="AH144" s="33">
        <v>2.31</v>
      </c>
      <c r="AI144" s="33">
        <v>0.17</v>
      </c>
      <c r="AJ144" s="33">
        <v>0.19</v>
      </c>
      <c r="AK144" s="33"/>
      <c r="AL144" s="36">
        <f t="shared" ref="AL144:AL145" si="305">AJ144+AI144+AH144+AG144+AC144+AK144</f>
        <v>12.308024893493572</v>
      </c>
      <c r="AM144" s="31"/>
      <c r="AN144" s="36"/>
      <c r="AO144" s="36"/>
      <c r="AP144" s="88"/>
      <c r="AQ144" s="89" t="e">
        <f t="shared" si="253"/>
        <v>#DIV/0!</v>
      </c>
      <c r="AR144" s="87">
        <f t="shared" si="256"/>
        <v>0</v>
      </c>
    </row>
    <row r="145" spans="1:44" ht="18.75">
      <c r="A145" s="19">
        <v>20</v>
      </c>
      <c r="B145" s="20" t="s">
        <v>4</v>
      </c>
      <c r="C145" s="30"/>
      <c r="D145" s="31">
        <v>35</v>
      </c>
      <c r="E145" s="31">
        <f t="shared" si="291"/>
        <v>0.58450000000000002</v>
      </c>
      <c r="F145" s="31">
        <v>1.02013</v>
      </c>
      <c r="G145" s="31">
        <v>4</v>
      </c>
      <c r="H145" s="31">
        <v>1.57</v>
      </c>
      <c r="I145" s="33">
        <v>223.1</v>
      </c>
      <c r="J145" s="78">
        <f t="shared" si="292"/>
        <v>1.333931240657698</v>
      </c>
      <c r="K145" s="33">
        <v>50</v>
      </c>
      <c r="L145" s="78">
        <f t="shared" si="293"/>
        <v>0.66696562032884898</v>
      </c>
      <c r="M145" s="33">
        <v>50</v>
      </c>
      <c r="N145" s="78">
        <f t="shared" si="294"/>
        <v>0.66696562032884898</v>
      </c>
      <c r="O145" s="78">
        <f t="shared" si="295"/>
        <v>2.6678624813153959</v>
      </c>
      <c r="P145" s="33">
        <v>13.33</v>
      </c>
      <c r="Q145" s="78">
        <f t="shared" si="296"/>
        <v>0.35562606875934227</v>
      </c>
      <c r="R145" s="33"/>
      <c r="S145" s="33"/>
      <c r="T145" s="33">
        <v>40</v>
      </c>
      <c r="U145" s="78">
        <f t="shared" si="297"/>
        <v>1.0671449925261585</v>
      </c>
      <c r="V145" s="33">
        <v>14.56</v>
      </c>
      <c r="W145" s="33">
        <f t="shared" si="298"/>
        <v>0.3884407772795217</v>
      </c>
      <c r="X145" s="78">
        <f t="shared" si="299"/>
        <v>4.4790743198804179</v>
      </c>
      <c r="Y145" s="33">
        <v>34</v>
      </c>
      <c r="Z145" s="78">
        <f t="shared" si="300"/>
        <v>1.5228852687593422</v>
      </c>
      <c r="AA145" s="33">
        <v>0.37</v>
      </c>
      <c r="AB145" s="113">
        <f t="shared" si="301"/>
        <v>1.6572574983557548E-2</v>
      </c>
      <c r="AC145" s="78">
        <f t="shared" si="302"/>
        <v>6.018532163623318</v>
      </c>
      <c r="AD145" s="33"/>
      <c r="AE145" s="33">
        <f t="shared" si="303"/>
        <v>0</v>
      </c>
      <c r="AF145" s="33">
        <v>101.92</v>
      </c>
      <c r="AG145" s="78">
        <f t="shared" si="304"/>
        <v>4.5650725468221216</v>
      </c>
      <c r="AH145" s="33">
        <v>2.4300000000000002</v>
      </c>
      <c r="AI145" s="33">
        <v>0.14000000000000001</v>
      </c>
      <c r="AJ145" s="33">
        <v>0.18</v>
      </c>
      <c r="AK145" s="33">
        <v>0.25</v>
      </c>
      <c r="AL145" s="36">
        <f t="shared" si="305"/>
        <v>13.583604710445439</v>
      </c>
      <c r="AM145" s="31">
        <v>55</v>
      </c>
      <c r="AN145" s="36">
        <f>AL145*AM145/100</f>
        <v>7.4709825907449909</v>
      </c>
      <c r="AO145" s="36">
        <f>(AL145*E145)+(AN145*E145)</f>
        <v>12.306406277545808</v>
      </c>
      <c r="AP145" s="88">
        <v>11.15</v>
      </c>
      <c r="AQ145" s="89">
        <f t="shared" si="253"/>
        <v>110.37135674928975</v>
      </c>
      <c r="AR145" s="87">
        <f t="shared" si="256"/>
        <v>1.1564062775458073</v>
      </c>
    </row>
    <row r="146" spans="1:44" ht="19.5">
      <c r="A146" s="184" t="s">
        <v>21</v>
      </c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6"/>
      <c r="AP146" s="88"/>
      <c r="AQ146" s="89" t="e">
        <f t="shared" si="253"/>
        <v>#DIV/0!</v>
      </c>
      <c r="AR146" s="87">
        <f t="shared" si="256"/>
        <v>0</v>
      </c>
    </row>
    <row r="147" spans="1:44" ht="18.75">
      <c r="A147" s="19">
        <v>21</v>
      </c>
      <c r="B147" s="20" t="s">
        <v>22</v>
      </c>
      <c r="C147" s="30">
        <v>5</v>
      </c>
      <c r="D147" s="31">
        <v>65</v>
      </c>
      <c r="E147" s="31">
        <f t="shared" ref="E147:E153" si="306">D147*0.0167</f>
        <v>1.0854999999999999</v>
      </c>
      <c r="F147" s="31">
        <v>1.02013</v>
      </c>
      <c r="G147" s="31">
        <v>4</v>
      </c>
      <c r="H147" s="31">
        <v>1.57</v>
      </c>
      <c r="I147" s="33">
        <v>223.1</v>
      </c>
      <c r="J147" s="78">
        <f t="shared" ref="J147:J152" si="307">I147/167.25</f>
        <v>1.333931240657698</v>
      </c>
      <c r="K147" s="33">
        <v>50</v>
      </c>
      <c r="L147" s="78">
        <f t="shared" ref="L147:L152" si="308">J147*K147%</f>
        <v>0.66696562032884898</v>
      </c>
      <c r="M147" s="33">
        <v>50</v>
      </c>
      <c r="N147" s="78">
        <f t="shared" ref="N147:N152" si="309">J147*M147/100</f>
        <v>0.66696562032884898</v>
      </c>
      <c r="O147" s="78">
        <f t="shared" ref="O147:O152" si="310">N147+L147+J147</f>
        <v>2.6678624813153959</v>
      </c>
      <c r="P147" s="33">
        <v>13.33</v>
      </c>
      <c r="Q147" s="78">
        <f t="shared" ref="Q147:Q152" si="311">O147*P147/100</f>
        <v>0.35562606875934227</v>
      </c>
      <c r="R147" s="33"/>
      <c r="S147" s="33"/>
      <c r="T147" s="33">
        <v>40</v>
      </c>
      <c r="U147" s="78">
        <f t="shared" ref="U147:U152" si="312">O147*T147/100</f>
        <v>1.0671449925261585</v>
      </c>
      <c r="V147" s="33">
        <v>14.56</v>
      </c>
      <c r="W147" s="33">
        <f t="shared" ref="W147:W152" si="313">O147*V147/100</f>
        <v>0.3884407772795217</v>
      </c>
      <c r="X147" s="78">
        <f t="shared" ref="X147:X152" si="314">O147+Q147+S147+U147+W147</f>
        <v>4.4790743198804179</v>
      </c>
      <c r="Y147" s="33">
        <v>34</v>
      </c>
      <c r="Z147" s="78">
        <f t="shared" ref="Z147:Z152" si="315">X147*Y147/100</f>
        <v>1.5228852687593422</v>
      </c>
      <c r="AA147" s="33">
        <v>0.37</v>
      </c>
      <c r="AB147" s="113">
        <f t="shared" ref="AB147:AB152" si="316">X147*AA147/100</f>
        <v>1.6572574983557548E-2</v>
      </c>
      <c r="AC147" s="78">
        <f t="shared" ref="AC147:AC152" si="317">AB147+Z147+X147</f>
        <v>6.018532163623318</v>
      </c>
      <c r="AD147" s="33"/>
      <c r="AE147" s="33">
        <f t="shared" ref="AE147:AE152" si="318">AC147*AD147/100</f>
        <v>0</v>
      </c>
      <c r="AF147" s="33">
        <v>101.92</v>
      </c>
      <c r="AG147" s="78">
        <f t="shared" ref="AG147:AG152" si="319">X147*AF147/100</f>
        <v>4.5650725468221216</v>
      </c>
      <c r="AH147" s="33">
        <v>2.4300000000000002</v>
      </c>
      <c r="AI147" s="33">
        <v>0.14000000000000001</v>
      </c>
      <c r="AJ147" s="33">
        <v>0.18</v>
      </c>
      <c r="AK147" s="33">
        <v>0.25</v>
      </c>
      <c r="AL147" s="36">
        <f>AJ147+AI147+AH147+AG147+AC147+AK147</f>
        <v>13.583604710445439</v>
      </c>
      <c r="AM147" s="31">
        <v>60</v>
      </c>
      <c r="AN147" s="36">
        <f t="shared" ref="AN147:AN153" si="320">AL147*AM147/100</f>
        <v>8.1501628262672643</v>
      </c>
      <c r="AO147" s="36">
        <f t="shared" ref="AO147:AO153" si="321">(AL147*E147)+(AN147*E147)</f>
        <v>23.592004661101637</v>
      </c>
      <c r="AP147" s="88">
        <v>21.376577635019636</v>
      </c>
      <c r="AQ147" s="89">
        <f t="shared" si="253"/>
        <v>110.36380595578889</v>
      </c>
      <c r="AR147" s="87">
        <f t="shared" si="256"/>
        <v>2.2154270260820006</v>
      </c>
    </row>
    <row r="148" spans="1:44" ht="18.75">
      <c r="A148" s="19">
        <v>22</v>
      </c>
      <c r="B148" s="20" t="s">
        <v>23</v>
      </c>
      <c r="C148" s="30">
        <v>5</v>
      </c>
      <c r="D148" s="31">
        <v>95</v>
      </c>
      <c r="E148" s="31">
        <f t="shared" si="306"/>
        <v>1.5865</v>
      </c>
      <c r="F148" s="31">
        <v>1.02013</v>
      </c>
      <c r="G148" s="31">
        <v>4</v>
      </c>
      <c r="H148" s="31">
        <v>1.57</v>
      </c>
      <c r="I148" s="33">
        <v>223.1</v>
      </c>
      <c r="J148" s="78">
        <f t="shared" si="307"/>
        <v>1.333931240657698</v>
      </c>
      <c r="K148" s="33">
        <v>50</v>
      </c>
      <c r="L148" s="78">
        <f t="shared" si="308"/>
        <v>0.66696562032884898</v>
      </c>
      <c r="M148" s="33">
        <v>50</v>
      </c>
      <c r="N148" s="78">
        <f t="shared" si="309"/>
        <v>0.66696562032884898</v>
      </c>
      <c r="O148" s="78">
        <f t="shared" si="310"/>
        <v>2.6678624813153959</v>
      </c>
      <c r="P148" s="33">
        <v>13.33</v>
      </c>
      <c r="Q148" s="78">
        <f t="shared" si="311"/>
        <v>0.35562606875934227</v>
      </c>
      <c r="R148" s="33"/>
      <c r="S148" s="33"/>
      <c r="T148" s="33">
        <v>40</v>
      </c>
      <c r="U148" s="78">
        <f t="shared" si="312"/>
        <v>1.0671449925261585</v>
      </c>
      <c r="V148" s="33">
        <v>14.56</v>
      </c>
      <c r="W148" s="33">
        <f t="shared" si="313"/>
        <v>0.3884407772795217</v>
      </c>
      <c r="X148" s="78">
        <f t="shared" si="314"/>
        <v>4.4790743198804179</v>
      </c>
      <c r="Y148" s="33">
        <v>34</v>
      </c>
      <c r="Z148" s="78">
        <f t="shared" si="315"/>
        <v>1.5228852687593422</v>
      </c>
      <c r="AA148" s="33">
        <v>0.37</v>
      </c>
      <c r="AB148" s="113">
        <f t="shared" si="316"/>
        <v>1.6572574983557548E-2</v>
      </c>
      <c r="AC148" s="78">
        <f t="shared" si="317"/>
        <v>6.018532163623318</v>
      </c>
      <c r="AD148" s="33"/>
      <c r="AE148" s="33">
        <f t="shared" si="318"/>
        <v>0</v>
      </c>
      <c r="AF148" s="33">
        <v>101.92</v>
      </c>
      <c r="AG148" s="78">
        <f t="shared" si="319"/>
        <v>4.5650725468221216</v>
      </c>
      <c r="AH148" s="33">
        <v>2.4300000000000002</v>
      </c>
      <c r="AI148" s="33">
        <v>0.14000000000000001</v>
      </c>
      <c r="AJ148" s="33">
        <v>0.18</v>
      </c>
      <c r="AK148" s="33">
        <v>0.25</v>
      </c>
      <c r="AL148" s="36">
        <f t="shared" ref="AL148:AL152" si="322">AJ148+AI148+AH148+AG148+AC148+AK148</f>
        <v>13.583604710445439</v>
      </c>
      <c r="AM148" s="31">
        <v>60</v>
      </c>
      <c r="AN148" s="36">
        <f t="shared" si="320"/>
        <v>8.1501628262672643</v>
      </c>
      <c r="AO148" s="36">
        <f t="shared" si="321"/>
        <v>34.480622196994702</v>
      </c>
      <c r="AP148" s="88">
        <v>31.242690389644082</v>
      </c>
      <c r="AQ148" s="89">
        <f t="shared" si="253"/>
        <v>110.36380595578889</v>
      </c>
      <c r="AR148" s="87">
        <f t="shared" si="256"/>
        <v>3.2379318073506198</v>
      </c>
    </row>
    <row r="149" spans="1:44" ht="18.75" hidden="1">
      <c r="A149" s="19">
        <v>21</v>
      </c>
      <c r="B149" s="20" t="s">
        <v>24</v>
      </c>
      <c r="C149" s="35">
        <v>6</v>
      </c>
      <c r="D149" s="33">
        <v>125</v>
      </c>
      <c r="E149" s="31">
        <f t="shared" si="306"/>
        <v>2.0874999999999999</v>
      </c>
      <c r="F149" s="31">
        <v>1.02013</v>
      </c>
      <c r="G149" s="31">
        <v>4</v>
      </c>
      <c r="H149" s="31">
        <v>1.57</v>
      </c>
      <c r="I149" s="33">
        <v>223.1</v>
      </c>
      <c r="J149" s="78">
        <f t="shared" si="307"/>
        <v>1.333931240657698</v>
      </c>
      <c r="K149" s="33">
        <v>50</v>
      </c>
      <c r="L149" s="78">
        <f t="shared" si="308"/>
        <v>0.66696562032884898</v>
      </c>
      <c r="M149" s="33">
        <v>50</v>
      </c>
      <c r="N149" s="78">
        <f t="shared" si="309"/>
        <v>0.66696562032884898</v>
      </c>
      <c r="O149" s="78">
        <f t="shared" si="310"/>
        <v>2.6678624813153959</v>
      </c>
      <c r="P149" s="33">
        <v>13.33</v>
      </c>
      <c r="Q149" s="78">
        <f t="shared" si="311"/>
        <v>0.35562606875934227</v>
      </c>
      <c r="R149" s="33"/>
      <c r="S149" s="33"/>
      <c r="T149" s="33">
        <v>40</v>
      </c>
      <c r="U149" s="78">
        <f t="shared" si="312"/>
        <v>1.0671449925261585</v>
      </c>
      <c r="V149" s="33">
        <v>14.56</v>
      </c>
      <c r="W149" s="33">
        <f t="shared" si="313"/>
        <v>0.3884407772795217</v>
      </c>
      <c r="X149" s="78">
        <f t="shared" si="314"/>
        <v>4.4790743198804179</v>
      </c>
      <c r="Y149" s="33">
        <v>34</v>
      </c>
      <c r="Z149" s="78">
        <f t="shared" si="315"/>
        <v>1.5228852687593422</v>
      </c>
      <c r="AA149" s="33">
        <v>0.37</v>
      </c>
      <c r="AB149" s="113">
        <f t="shared" si="316"/>
        <v>1.6572574983557548E-2</v>
      </c>
      <c r="AC149" s="78">
        <f t="shared" si="317"/>
        <v>6.018532163623318</v>
      </c>
      <c r="AD149" s="33"/>
      <c r="AE149" s="33">
        <f t="shared" si="318"/>
        <v>0</v>
      </c>
      <c r="AF149" s="33">
        <v>101.92</v>
      </c>
      <c r="AG149" s="78">
        <f t="shared" si="319"/>
        <v>4.5650725468221216</v>
      </c>
      <c r="AH149" s="33">
        <v>2.4300000000000002</v>
      </c>
      <c r="AI149" s="33">
        <v>0.14000000000000001</v>
      </c>
      <c r="AJ149" s="33">
        <v>0.18</v>
      </c>
      <c r="AK149" s="33">
        <v>0.25</v>
      </c>
      <c r="AL149" s="36">
        <f t="shared" si="322"/>
        <v>13.583604710445439</v>
      </c>
      <c r="AM149" s="31">
        <v>5</v>
      </c>
      <c r="AN149" s="36">
        <f t="shared" si="320"/>
        <v>0.67918023552227202</v>
      </c>
      <c r="AO149" s="36">
        <f t="shared" si="321"/>
        <v>29.773563574707595</v>
      </c>
      <c r="AP149" s="88">
        <v>26.977652063426223</v>
      </c>
      <c r="AQ149" s="89">
        <f t="shared" si="253"/>
        <v>110.36380595578889</v>
      </c>
      <c r="AR149" s="87">
        <f t="shared" si="256"/>
        <v>2.7959115112813713</v>
      </c>
    </row>
    <row r="150" spans="1:44" ht="18.75">
      <c r="A150" s="19">
        <v>23</v>
      </c>
      <c r="B150" s="20" t="s">
        <v>25</v>
      </c>
      <c r="C150" s="30">
        <v>5</v>
      </c>
      <c r="D150" s="31">
        <v>115</v>
      </c>
      <c r="E150" s="31">
        <f t="shared" si="306"/>
        <v>1.9204999999999999</v>
      </c>
      <c r="F150" s="31">
        <v>1.02013</v>
      </c>
      <c r="G150" s="31">
        <v>4</v>
      </c>
      <c r="H150" s="31">
        <v>1.57</v>
      </c>
      <c r="I150" s="33">
        <v>223.1</v>
      </c>
      <c r="J150" s="78">
        <f t="shared" si="307"/>
        <v>1.333931240657698</v>
      </c>
      <c r="K150" s="33">
        <v>50</v>
      </c>
      <c r="L150" s="78">
        <f t="shared" si="308"/>
        <v>0.66696562032884898</v>
      </c>
      <c r="M150" s="33">
        <v>50</v>
      </c>
      <c r="N150" s="78">
        <f t="shared" si="309"/>
        <v>0.66696562032884898</v>
      </c>
      <c r="O150" s="78">
        <f t="shared" si="310"/>
        <v>2.6678624813153959</v>
      </c>
      <c r="P150" s="33">
        <v>13.33</v>
      </c>
      <c r="Q150" s="78">
        <f t="shared" si="311"/>
        <v>0.35562606875934227</v>
      </c>
      <c r="R150" s="33"/>
      <c r="S150" s="33"/>
      <c r="T150" s="33">
        <v>40</v>
      </c>
      <c r="U150" s="78">
        <f t="shared" si="312"/>
        <v>1.0671449925261585</v>
      </c>
      <c r="V150" s="33">
        <v>14.56</v>
      </c>
      <c r="W150" s="33">
        <f t="shared" si="313"/>
        <v>0.3884407772795217</v>
      </c>
      <c r="X150" s="78">
        <f t="shared" si="314"/>
        <v>4.4790743198804179</v>
      </c>
      <c r="Y150" s="33">
        <v>34</v>
      </c>
      <c r="Z150" s="78">
        <f t="shared" si="315"/>
        <v>1.5228852687593422</v>
      </c>
      <c r="AA150" s="33">
        <v>0.37</v>
      </c>
      <c r="AB150" s="113">
        <f t="shared" si="316"/>
        <v>1.6572574983557548E-2</v>
      </c>
      <c r="AC150" s="78">
        <f t="shared" si="317"/>
        <v>6.018532163623318</v>
      </c>
      <c r="AD150" s="33"/>
      <c r="AE150" s="33">
        <f t="shared" si="318"/>
        <v>0</v>
      </c>
      <c r="AF150" s="33">
        <v>101.92</v>
      </c>
      <c r="AG150" s="78">
        <f t="shared" si="319"/>
        <v>4.5650725468221216</v>
      </c>
      <c r="AH150" s="33">
        <v>2.4300000000000002</v>
      </c>
      <c r="AI150" s="33">
        <v>0.14000000000000001</v>
      </c>
      <c r="AJ150" s="33">
        <v>0.18</v>
      </c>
      <c r="AK150" s="33">
        <v>0.25</v>
      </c>
      <c r="AL150" s="36">
        <f t="shared" si="322"/>
        <v>13.583604710445439</v>
      </c>
      <c r="AM150" s="31">
        <v>60</v>
      </c>
      <c r="AN150" s="36">
        <f t="shared" si="320"/>
        <v>8.1501628262672643</v>
      </c>
      <c r="AO150" s="36">
        <f t="shared" si="321"/>
        <v>41.739700554256743</v>
      </c>
      <c r="AP150" s="88">
        <v>37.820098892727046</v>
      </c>
      <c r="AQ150" s="89">
        <f t="shared" si="253"/>
        <v>110.36380595578889</v>
      </c>
      <c r="AR150" s="87">
        <f t="shared" si="256"/>
        <v>3.9196016615296969</v>
      </c>
    </row>
    <row r="151" spans="1:44" ht="18.75">
      <c r="A151" s="19">
        <v>24</v>
      </c>
      <c r="B151" s="20" t="s">
        <v>3</v>
      </c>
      <c r="C151" s="34">
        <v>5</v>
      </c>
      <c r="D151" s="32">
        <v>125</v>
      </c>
      <c r="E151" s="31">
        <f t="shared" si="306"/>
        <v>2.0874999999999999</v>
      </c>
      <c r="F151" s="31">
        <v>1.02013</v>
      </c>
      <c r="G151" s="31">
        <v>4</v>
      </c>
      <c r="H151" s="31">
        <v>1.57</v>
      </c>
      <c r="I151" s="33">
        <v>223.1</v>
      </c>
      <c r="J151" s="78">
        <f t="shared" si="307"/>
        <v>1.333931240657698</v>
      </c>
      <c r="K151" s="33">
        <v>50</v>
      </c>
      <c r="L151" s="78">
        <f t="shared" si="308"/>
        <v>0.66696562032884898</v>
      </c>
      <c r="M151" s="33">
        <v>50</v>
      </c>
      <c r="N151" s="78">
        <f t="shared" si="309"/>
        <v>0.66696562032884898</v>
      </c>
      <c r="O151" s="78">
        <f t="shared" si="310"/>
        <v>2.6678624813153959</v>
      </c>
      <c r="P151" s="33">
        <v>13.33</v>
      </c>
      <c r="Q151" s="78">
        <f t="shared" si="311"/>
        <v>0.35562606875934227</v>
      </c>
      <c r="R151" s="33"/>
      <c r="S151" s="33"/>
      <c r="T151" s="33">
        <v>40</v>
      </c>
      <c r="U151" s="78">
        <f t="shared" si="312"/>
        <v>1.0671449925261585</v>
      </c>
      <c r="V151" s="33">
        <v>14.56</v>
      </c>
      <c r="W151" s="33">
        <f t="shared" si="313"/>
        <v>0.3884407772795217</v>
      </c>
      <c r="X151" s="78">
        <f t="shared" si="314"/>
        <v>4.4790743198804179</v>
      </c>
      <c r="Y151" s="33">
        <v>34</v>
      </c>
      <c r="Z151" s="78">
        <f t="shared" si="315"/>
        <v>1.5228852687593422</v>
      </c>
      <c r="AA151" s="33">
        <v>0.37</v>
      </c>
      <c r="AB151" s="113">
        <f t="shared" si="316"/>
        <v>1.6572574983557548E-2</v>
      </c>
      <c r="AC151" s="78">
        <f t="shared" si="317"/>
        <v>6.018532163623318</v>
      </c>
      <c r="AD151" s="33"/>
      <c r="AE151" s="33">
        <f t="shared" si="318"/>
        <v>0</v>
      </c>
      <c r="AF151" s="33">
        <v>101.92</v>
      </c>
      <c r="AG151" s="78">
        <f t="shared" si="319"/>
        <v>4.5650725468221216</v>
      </c>
      <c r="AH151" s="33">
        <v>2.4300000000000002</v>
      </c>
      <c r="AI151" s="33">
        <v>0.14000000000000001</v>
      </c>
      <c r="AJ151" s="33">
        <v>0.18</v>
      </c>
      <c r="AK151" s="33">
        <v>0.25</v>
      </c>
      <c r="AL151" s="36">
        <f t="shared" si="322"/>
        <v>13.583604710445439</v>
      </c>
      <c r="AM151" s="31">
        <v>60</v>
      </c>
      <c r="AN151" s="36">
        <f t="shared" si="320"/>
        <v>8.1501628262672643</v>
      </c>
      <c r="AO151" s="36">
        <f t="shared" si="321"/>
        <v>45.369239732887763</v>
      </c>
      <c r="AP151" s="88">
        <v>41.108803144268528</v>
      </c>
      <c r="AQ151" s="89">
        <f t="shared" si="253"/>
        <v>110.36380595578889</v>
      </c>
      <c r="AR151" s="87">
        <f t="shared" si="256"/>
        <v>4.2604365886192355</v>
      </c>
    </row>
    <row r="152" spans="1:44" ht="18.75">
      <c r="A152" s="19">
        <v>25</v>
      </c>
      <c r="B152" s="20" t="s">
        <v>26</v>
      </c>
      <c r="C152" s="34">
        <v>5</v>
      </c>
      <c r="D152" s="32">
        <v>40</v>
      </c>
      <c r="E152" s="31">
        <f t="shared" si="306"/>
        <v>0.66799999999999993</v>
      </c>
      <c r="F152" s="31">
        <v>1.02013</v>
      </c>
      <c r="G152" s="31">
        <v>4</v>
      </c>
      <c r="H152" s="31">
        <v>1.57</v>
      </c>
      <c r="I152" s="33">
        <v>223.1</v>
      </c>
      <c r="J152" s="78">
        <f t="shared" si="307"/>
        <v>1.333931240657698</v>
      </c>
      <c r="K152" s="33">
        <v>50</v>
      </c>
      <c r="L152" s="78">
        <f t="shared" si="308"/>
        <v>0.66696562032884898</v>
      </c>
      <c r="M152" s="33">
        <v>50</v>
      </c>
      <c r="N152" s="78">
        <f t="shared" si="309"/>
        <v>0.66696562032884898</v>
      </c>
      <c r="O152" s="78">
        <f t="shared" si="310"/>
        <v>2.6678624813153959</v>
      </c>
      <c r="P152" s="33">
        <v>13.33</v>
      </c>
      <c r="Q152" s="78">
        <f t="shared" si="311"/>
        <v>0.35562606875934227</v>
      </c>
      <c r="R152" s="33"/>
      <c r="S152" s="33"/>
      <c r="T152" s="33">
        <v>40</v>
      </c>
      <c r="U152" s="78">
        <f t="shared" si="312"/>
        <v>1.0671449925261585</v>
      </c>
      <c r="V152" s="33">
        <v>14.56</v>
      </c>
      <c r="W152" s="33">
        <f t="shared" si="313"/>
        <v>0.3884407772795217</v>
      </c>
      <c r="X152" s="78">
        <f t="shared" si="314"/>
        <v>4.4790743198804179</v>
      </c>
      <c r="Y152" s="33">
        <v>34</v>
      </c>
      <c r="Z152" s="78">
        <f t="shared" si="315"/>
        <v>1.5228852687593422</v>
      </c>
      <c r="AA152" s="33">
        <v>0.37</v>
      </c>
      <c r="AB152" s="113">
        <f t="shared" si="316"/>
        <v>1.6572574983557548E-2</v>
      </c>
      <c r="AC152" s="78">
        <f t="shared" si="317"/>
        <v>6.018532163623318</v>
      </c>
      <c r="AD152" s="33"/>
      <c r="AE152" s="33">
        <f t="shared" si="318"/>
        <v>0</v>
      </c>
      <c r="AF152" s="33">
        <v>101.92</v>
      </c>
      <c r="AG152" s="78">
        <f t="shared" si="319"/>
        <v>4.5650725468221216</v>
      </c>
      <c r="AH152" s="33">
        <v>2.4300000000000002</v>
      </c>
      <c r="AI152" s="33">
        <v>0.14000000000000001</v>
      </c>
      <c r="AJ152" s="33">
        <v>0.18</v>
      </c>
      <c r="AK152" s="33">
        <v>0.25</v>
      </c>
      <c r="AL152" s="36">
        <f t="shared" si="322"/>
        <v>13.583604710445439</v>
      </c>
      <c r="AM152" s="31">
        <v>60</v>
      </c>
      <c r="AN152" s="36">
        <f t="shared" si="320"/>
        <v>8.1501628262672643</v>
      </c>
      <c r="AO152" s="36">
        <f t="shared" si="321"/>
        <v>14.518156714524082</v>
      </c>
      <c r="AP152" s="88">
        <v>13.154817006165928</v>
      </c>
      <c r="AQ152" s="89">
        <f t="shared" si="253"/>
        <v>110.36380595578889</v>
      </c>
      <c r="AR152" s="87">
        <f t="shared" si="256"/>
        <v>1.3633397083581542</v>
      </c>
    </row>
    <row r="153" spans="1:44" ht="37.5" hidden="1">
      <c r="A153" s="19">
        <v>25</v>
      </c>
      <c r="B153" s="20" t="s">
        <v>27</v>
      </c>
      <c r="C153" s="30">
        <v>6</v>
      </c>
      <c r="D153" s="31">
        <v>140</v>
      </c>
      <c r="E153" s="31">
        <f t="shared" si="306"/>
        <v>2.3380000000000001</v>
      </c>
      <c r="F153" s="31">
        <v>1.02013</v>
      </c>
      <c r="G153" s="31">
        <v>4</v>
      </c>
      <c r="H153" s="31">
        <v>1.57</v>
      </c>
      <c r="I153" s="31">
        <v>186.36</v>
      </c>
      <c r="J153" s="31">
        <v>2.2599999999999998</v>
      </c>
      <c r="K153" s="31"/>
      <c r="L153" s="31"/>
      <c r="M153" s="31">
        <v>50</v>
      </c>
      <c r="N153" s="31">
        <f t="shared" ref="N153" si="323">J153*M153/100</f>
        <v>1.1299999999999999</v>
      </c>
      <c r="O153" s="31">
        <f t="shared" ref="O153" si="324">N153+J153</f>
        <v>3.3899999999999997</v>
      </c>
      <c r="P153" s="31">
        <v>11.34</v>
      </c>
      <c r="Q153" s="31">
        <f t="shared" ref="Q153" si="325">O153*P153/100</f>
        <v>0.38442599999999999</v>
      </c>
      <c r="R153" s="31">
        <v>5.27</v>
      </c>
      <c r="S153" s="31">
        <f t="shared" ref="S153" si="326">O153*R153/100</f>
        <v>0.17865299999999998</v>
      </c>
      <c r="T153" s="31">
        <v>38.4</v>
      </c>
      <c r="U153" s="31">
        <f t="shared" ref="U153" si="327">O153*T153/100</f>
        <v>1.3017599999999998</v>
      </c>
      <c r="V153" s="33">
        <v>14.56</v>
      </c>
      <c r="W153" s="31">
        <f t="shared" ref="W153" si="328">O153*V153/100</f>
        <v>0.49358399999999997</v>
      </c>
      <c r="X153" s="31">
        <f t="shared" ref="X153" si="329">O153+Q153+S153+U153+W153</f>
        <v>5.7484229999999998</v>
      </c>
      <c r="Y153" s="31">
        <v>34</v>
      </c>
      <c r="Z153" s="31">
        <f t="shared" ref="Z153" si="330">X153*Y153/100</f>
        <v>1.95446382</v>
      </c>
      <c r="AA153" s="31">
        <v>0.52</v>
      </c>
      <c r="AB153" s="31">
        <f t="shared" ref="AB153" si="331">X153*AA153/100</f>
        <v>2.9891799600000001E-2</v>
      </c>
      <c r="AC153" s="31">
        <f t="shared" ref="AC153" si="332">AB153+Z153+X153</f>
        <v>7.7327786195999995</v>
      </c>
      <c r="AD153" s="31"/>
      <c r="AE153" s="31">
        <f t="shared" ref="AE153" si="333">AC153*AD153/100</f>
        <v>0</v>
      </c>
      <c r="AF153" s="33">
        <v>101.92</v>
      </c>
      <c r="AG153" s="31">
        <f t="shared" ref="AG153" si="334">X153*AF153/100</f>
        <v>5.8587927216000004</v>
      </c>
      <c r="AH153" s="33">
        <v>2.4300000000000002</v>
      </c>
      <c r="AI153" s="31">
        <v>0.56999999999999995</v>
      </c>
      <c r="AJ153" s="33">
        <v>0.18</v>
      </c>
      <c r="AK153" s="31"/>
      <c r="AL153" s="31">
        <f t="shared" ref="AL153" si="335">AJ153+AI153+AH153+AG153+AC153</f>
        <v>16.771571341200001</v>
      </c>
      <c r="AM153" s="31">
        <v>5</v>
      </c>
      <c r="AN153" s="36">
        <f t="shared" si="320"/>
        <v>0.83857856706000011</v>
      </c>
      <c r="AO153" s="36">
        <f t="shared" si="321"/>
        <v>41.172530485511885</v>
      </c>
      <c r="AP153" s="88"/>
      <c r="AQ153" s="89" t="e">
        <f t="shared" si="253"/>
        <v>#DIV/0!</v>
      </c>
      <c r="AR153" s="87">
        <f t="shared" si="256"/>
        <v>41.172530485511885</v>
      </c>
    </row>
    <row r="154" spans="1:44" ht="18.75" customHeight="1">
      <c r="A154" s="184" t="s">
        <v>28</v>
      </c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6"/>
      <c r="AP154" s="88"/>
      <c r="AQ154" s="89" t="e">
        <f t="shared" si="253"/>
        <v>#DIV/0!</v>
      </c>
      <c r="AR154" s="87">
        <f t="shared" si="256"/>
        <v>0</v>
      </c>
    </row>
    <row r="155" spans="1:44" ht="18.75">
      <c r="A155" s="19">
        <v>26</v>
      </c>
      <c r="B155" s="20" t="s">
        <v>29</v>
      </c>
      <c r="C155" s="30"/>
      <c r="D155" s="31">
        <v>20</v>
      </c>
      <c r="E155" s="31">
        <f t="shared" ref="E155:E160" si="336">D155*0.0167</f>
        <v>0.33399999999999996</v>
      </c>
      <c r="F155" s="31">
        <v>1.02013</v>
      </c>
      <c r="G155" s="31">
        <v>4</v>
      </c>
      <c r="H155" s="31">
        <v>1.57</v>
      </c>
      <c r="I155" s="33">
        <v>223.1</v>
      </c>
      <c r="J155" s="78">
        <f t="shared" ref="J155:J159" si="337">I155/167.25</f>
        <v>1.333931240657698</v>
      </c>
      <c r="K155" s="33">
        <v>50</v>
      </c>
      <c r="L155" s="78">
        <f t="shared" ref="L155:L159" si="338">J155*K155%</f>
        <v>0.66696562032884898</v>
      </c>
      <c r="M155" s="33">
        <v>50</v>
      </c>
      <c r="N155" s="78">
        <f t="shared" ref="N155:N159" si="339">J155*M155/100</f>
        <v>0.66696562032884898</v>
      </c>
      <c r="O155" s="78">
        <f t="shared" ref="O155:O159" si="340">N155+L155+J155</f>
        <v>2.6678624813153959</v>
      </c>
      <c r="P155" s="33">
        <v>13.33</v>
      </c>
      <c r="Q155" s="78">
        <f t="shared" ref="Q155:Q159" si="341">O155*P155/100</f>
        <v>0.35562606875934227</v>
      </c>
      <c r="R155" s="33"/>
      <c r="S155" s="33"/>
      <c r="T155" s="33">
        <v>40</v>
      </c>
      <c r="U155" s="78">
        <f t="shared" ref="U155:U159" si="342">O155*T155/100</f>
        <v>1.0671449925261585</v>
      </c>
      <c r="V155" s="33">
        <v>14.56</v>
      </c>
      <c r="W155" s="33">
        <f t="shared" ref="W155:W159" si="343">O155*V155/100</f>
        <v>0.3884407772795217</v>
      </c>
      <c r="X155" s="78">
        <f t="shared" ref="X155:X159" si="344">O155+Q155+S155+U155+W155</f>
        <v>4.4790743198804179</v>
      </c>
      <c r="Y155" s="33">
        <v>34</v>
      </c>
      <c r="Z155" s="78">
        <f t="shared" ref="Z155:Z159" si="345">X155*Y155/100</f>
        <v>1.5228852687593422</v>
      </c>
      <c r="AA155" s="33">
        <v>0.37</v>
      </c>
      <c r="AB155" s="113">
        <f t="shared" ref="AB155:AB159" si="346">X155*AA155/100</f>
        <v>1.6572574983557548E-2</v>
      </c>
      <c r="AC155" s="78">
        <f t="shared" ref="AC155:AC159" si="347">AB155+Z155+X155</f>
        <v>6.018532163623318</v>
      </c>
      <c r="AD155" s="33"/>
      <c r="AE155" s="33">
        <f t="shared" ref="AE155:AE159" si="348">AC155*AD155/100</f>
        <v>0</v>
      </c>
      <c r="AF155" s="33">
        <v>101.92</v>
      </c>
      <c r="AG155" s="78">
        <f t="shared" ref="AG155:AG159" si="349">X155*AF155/100</f>
        <v>4.5650725468221216</v>
      </c>
      <c r="AH155" s="33">
        <v>2.4300000000000002</v>
      </c>
      <c r="AI155" s="33">
        <v>0.14000000000000001</v>
      </c>
      <c r="AJ155" s="33">
        <v>0.18</v>
      </c>
      <c r="AK155" s="33">
        <v>0.25</v>
      </c>
      <c r="AL155" s="36">
        <f>AJ155+AI155+AH155+AG155+AC155+AK155</f>
        <v>13.583604710445439</v>
      </c>
      <c r="AM155" s="31">
        <v>155</v>
      </c>
      <c r="AN155" s="36">
        <f t="shared" ref="AN155:AN160" si="350">AL155*AM155/100</f>
        <v>21.054587301190431</v>
      </c>
      <c r="AO155" s="36">
        <f t="shared" ref="AO155:AO160" si="351">(AL155*E155)+(AN155*E155)</f>
        <v>11.569156131886379</v>
      </c>
      <c r="AP155" s="88">
        <v>10.482744801788474</v>
      </c>
      <c r="AQ155" s="89">
        <f t="shared" si="253"/>
        <v>110.36380595578889</v>
      </c>
      <c r="AR155" s="87">
        <f t="shared" si="256"/>
        <v>1.0864113300979046</v>
      </c>
    </row>
    <row r="156" spans="1:44" ht="18.75">
      <c r="A156" s="19">
        <v>27</v>
      </c>
      <c r="B156" s="20" t="s">
        <v>30</v>
      </c>
      <c r="C156" s="30"/>
      <c r="D156" s="31">
        <v>5</v>
      </c>
      <c r="E156" s="31">
        <f t="shared" si="336"/>
        <v>8.3499999999999991E-2</v>
      </c>
      <c r="F156" s="31">
        <v>1.02013</v>
      </c>
      <c r="G156" s="31">
        <v>4</v>
      </c>
      <c r="H156" s="31">
        <v>1.57</v>
      </c>
      <c r="I156" s="33">
        <v>223.1</v>
      </c>
      <c r="J156" s="78">
        <f t="shared" si="337"/>
        <v>1.333931240657698</v>
      </c>
      <c r="K156" s="33">
        <v>50</v>
      </c>
      <c r="L156" s="78">
        <f t="shared" si="338"/>
        <v>0.66696562032884898</v>
      </c>
      <c r="M156" s="33">
        <v>50</v>
      </c>
      <c r="N156" s="78">
        <f t="shared" si="339"/>
        <v>0.66696562032884898</v>
      </c>
      <c r="O156" s="78">
        <f t="shared" si="340"/>
        <v>2.6678624813153959</v>
      </c>
      <c r="P156" s="33">
        <v>13.33</v>
      </c>
      <c r="Q156" s="78">
        <f t="shared" si="341"/>
        <v>0.35562606875934227</v>
      </c>
      <c r="R156" s="33"/>
      <c r="S156" s="33"/>
      <c r="T156" s="33">
        <v>40</v>
      </c>
      <c r="U156" s="78">
        <f t="shared" si="342"/>
        <v>1.0671449925261585</v>
      </c>
      <c r="V156" s="33">
        <v>14.56</v>
      </c>
      <c r="W156" s="33">
        <f t="shared" si="343"/>
        <v>0.3884407772795217</v>
      </c>
      <c r="X156" s="78">
        <f t="shared" si="344"/>
        <v>4.4790743198804179</v>
      </c>
      <c r="Y156" s="33">
        <v>34</v>
      </c>
      <c r="Z156" s="78">
        <f t="shared" si="345"/>
        <v>1.5228852687593422</v>
      </c>
      <c r="AA156" s="33">
        <v>0.37</v>
      </c>
      <c r="AB156" s="113">
        <f t="shared" si="346"/>
        <v>1.6572574983557548E-2</v>
      </c>
      <c r="AC156" s="78">
        <f t="shared" si="347"/>
        <v>6.018532163623318</v>
      </c>
      <c r="AD156" s="33"/>
      <c r="AE156" s="33">
        <f t="shared" si="348"/>
        <v>0</v>
      </c>
      <c r="AF156" s="33">
        <v>101.92</v>
      </c>
      <c r="AG156" s="78">
        <f t="shared" si="349"/>
        <v>4.5650725468221216</v>
      </c>
      <c r="AH156" s="33">
        <v>2.4300000000000002</v>
      </c>
      <c r="AI156" s="33">
        <v>0.14000000000000001</v>
      </c>
      <c r="AJ156" s="33">
        <v>0.18</v>
      </c>
      <c r="AK156" s="33">
        <v>0.25</v>
      </c>
      <c r="AL156" s="36">
        <f t="shared" ref="AL156:AL159" si="352">AJ156+AI156+AH156+AG156+AC156+AK156</f>
        <v>13.583604710445439</v>
      </c>
      <c r="AM156" s="31">
        <v>155</v>
      </c>
      <c r="AN156" s="36">
        <f t="shared" si="350"/>
        <v>21.054587301190431</v>
      </c>
      <c r="AO156" s="36">
        <f t="shared" si="351"/>
        <v>2.8922890329715947</v>
      </c>
      <c r="AP156" s="88">
        <v>2.6206862004471185</v>
      </c>
      <c r="AQ156" s="89">
        <f t="shared" si="253"/>
        <v>110.36380595578889</v>
      </c>
      <c r="AR156" s="87">
        <f t="shared" si="256"/>
        <v>0.27160283252447615</v>
      </c>
    </row>
    <row r="157" spans="1:44" ht="18.75" hidden="1">
      <c r="A157" s="19">
        <v>28</v>
      </c>
      <c r="B157" s="20" t="s">
        <v>31</v>
      </c>
      <c r="C157" s="30">
        <v>4</v>
      </c>
      <c r="D157" s="31">
        <v>15</v>
      </c>
      <c r="E157" s="31">
        <f t="shared" si="336"/>
        <v>0.2505</v>
      </c>
      <c r="F157" s="31">
        <v>1.02013</v>
      </c>
      <c r="G157" s="31">
        <v>4</v>
      </c>
      <c r="H157" s="31">
        <v>1.57</v>
      </c>
      <c r="I157" s="33">
        <v>223.1</v>
      </c>
      <c r="J157" s="78">
        <f t="shared" si="337"/>
        <v>1.333931240657698</v>
      </c>
      <c r="K157" s="33">
        <v>50</v>
      </c>
      <c r="L157" s="78">
        <f t="shared" si="338"/>
        <v>0.66696562032884898</v>
      </c>
      <c r="M157" s="33">
        <v>50</v>
      </c>
      <c r="N157" s="78">
        <f t="shared" si="339"/>
        <v>0.66696562032884898</v>
      </c>
      <c r="O157" s="78">
        <f t="shared" si="340"/>
        <v>2.6678624813153959</v>
      </c>
      <c r="P157" s="33">
        <v>13.33</v>
      </c>
      <c r="Q157" s="78">
        <f t="shared" si="341"/>
        <v>0.35562606875934227</v>
      </c>
      <c r="R157" s="33"/>
      <c r="S157" s="33"/>
      <c r="T157" s="33">
        <v>40</v>
      </c>
      <c r="U157" s="78">
        <f t="shared" si="342"/>
        <v>1.0671449925261585</v>
      </c>
      <c r="V157" s="33">
        <v>14.56</v>
      </c>
      <c r="W157" s="33">
        <f t="shared" si="343"/>
        <v>0.3884407772795217</v>
      </c>
      <c r="X157" s="78">
        <f t="shared" si="344"/>
        <v>4.4790743198804179</v>
      </c>
      <c r="Y157" s="33">
        <v>34</v>
      </c>
      <c r="Z157" s="78">
        <f t="shared" si="345"/>
        <v>1.5228852687593422</v>
      </c>
      <c r="AA157" s="33">
        <v>0.37</v>
      </c>
      <c r="AB157" s="113">
        <f t="shared" si="346"/>
        <v>1.6572574983557548E-2</v>
      </c>
      <c r="AC157" s="78">
        <f t="shared" si="347"/>
        <v>6.018532163623318</v>
      </c>
      <c r="AD157" s="33"/>
      <c r="AE157" s="33">
        <f t="shared" si="348"/>
        <v>0</v>
      </c>
      <c r="AF157" s="33">
        <v>101.92</v>
      </c>
      <c r="AG157" s="78">
        <f t="shared" si="349"/>
        <v>4.5650725468221216</v>
      </c>
      <c r="AH157" s="33">
        <v>2.4300000000000002</v>
      </c>
      <c r="AI157" s="33">
        <v>0.14000000000000001</v>
      </c>
      <c r="AJ157" s="33">
        <v>0.18</v>
      </c>
      <c r="AK157" s="33">
        <v>0.25</v>
      </c>
      <c r="AL157" s="36">
        <f t="shared" si="352"/>
        <v>13.583604710445439</v>
      </c>
      <c r="AM157" s="31">
        <v>50</v>
      </c>
      <c r="AN157" s="36">
        <f t="shared" si="350"/>
        <v>6.7918023552227194</v>
      </c>
      <c r="AO157" s="36">
        <f t="shared" si="351"/>
        <v>5.1040394699498739</v>
      </c>
      <c r="AP157" s="88">
        <v>4.6247403537302096</v>
      </c>
      <c r="AQ157" s="89">
        <f t="shared" si="253"/>
        <v>110.36380595578889</v>
      </c>
      <c r="AR157" s="87">
        <f t="shared" si="256"/>
        <v>0.47929911621966426</v>
      </c>
    </row>
    <row r="158" spans="1:44" ht="18.75">
      <c r="A158" s="19">
        <v>28</v>
      </c>
      <c r="B158" s="20" t="s">
        <v>32</v>
      </c>
      <c r="C158" s="30">
        <v>3</v>
      </c>
      <c r="D158" s="31">
        <v>5</v>
      </c>
      <c r="E158" s="31">
        <f t="shared" si="336"/>
        <v>8.3499999999999991E-2</v>
      </c>
      <c r="F158" s="31">
        <v>1.02013</v>
      </c>
      <c r="G158" s="31">
        <v>4</v>
      </c>
      <c r="H158" s="31">
        <v>1.57</v>
      </c>
      <c r="I158" s="33">
        <v>223.1</v>
      </c>
      <c r="J158" s="78">
        <f t="shared" si="337"/>
        <v>1.333931240657698</v>
      </c>
      <c r="K158" s="33">
        <v>50</v>
      </c>
      <c r="L158" s="78">
        <f t="shared" si="338"/>
        <v>0.66696562032884898</v>
      </c>
      <c r="M158" s="33">
        <v>50</v>
      </c>
      <c r="N158" s="78">
        <f t="shared" si="339"/>
        <v>0.66696562032884898</v>
      </c>
      <c r="O158" s="78">
        <f t="shared" si="340"/>
        <v>2.6678624813153959</v>
      </c>
      <c r="P158" s="33">
        <v>13.33</v>
      </c>
      <c r="Q158" s="78">
        <f t="shared" si="341"/>
        <v>0.35562606875934227</v>
      </c>
      <c r="R158" s="33"/>
      <c r="S158" s="33"/>
      <c r="T158" s="33">
        <v>40</v>
      </c>
      <c r="U158" s="78">
        <f t="shared" si="342"/>
        <v>1.0671449925261585</v>
      </c>
      <c r="V158" s="33">
        <v>14.56</v>
      </c>
      <c r="W158" s="33">
        <f t="shared" si="343"/>
        <v>0.3884407772795217</v>
      </c>
      <c r="X158" s="78">
        <f t="shared" si="344"/>
        <v>4.4790743198804179</v>
      </c>
      <c r="Y158" s="33">
        <v>34</v>
      </c>
      <c r="Z158" s="78">
        <f t="shared" si="345"/>
        <v>1.5228852687593422</v>
      </c>
      <c r="AA158" s="33">
        <v>0.37</v>
      </c>
      <c r="AB158" s="113">
        <f t="shared" si="346"/>
        <v>1.6572574983557548E-2</v>
      </c>
      <c r="AC158" s="78">
        <f t="shared" si="347"/>
        <v>6.018532163623318</v>
      </c>
      <c r="AD158" s="33"/>
      <c r="AE158" s="33">
        <f t="shared" si="348"/>
        <v>0</v>
      </c>
      <c r="AF158" s="33">
        <v>101.92</v>
      </c>
      <c r="AG158" s="78">
        <f t="shared" si="349"/>
        <v>4.5650725468221216</v>
      </c>
      <c r="AH158" s="33">
        <v>2.4300000000000002</v>
      </c>
      <c r="AI158" s="33">
        <v>0.14000000000000001</v>
      </c>
      <c r="AJ158" s="33">
        <v>0.18</v>
      </c>
      <c r="AK158" s="33">
        <v>0.25</v>
      </c>
      <c r="AL158" s="36">
        <f t="shared" si="352"/>
        <v>13.583604710445439</v>
      </c>
      <c r="AM158" s="31">
        <v>155</v>
      </c>
      <c r="AN158" s="36">
        <f t="shared" si="350"/>
        <v>21.054587301190431</v>
      </c>
      <c r="AO158" s="36">
        <f t="shared" si="351"/>
        <v>2.8922890329715947</v>
      </c>
      <c r="AP158" s="88">
        <v>2.6206862004471185</v>
      </c>
      <c r="AQ158" s="89">
        <f t="shared" si="253"/>
        <v>110.36380595578889</v>
      </c>
      <c r="AR158" s="87">
        <f t="shared" si="256"/>
        <v>0.27160283252447615</v>
      </c>
    </row>
    <row r="159" spans="1:44" ht="18.75">
      <c r="A159" s="19">
        <v>29</v>
      </c>
      <c r="B159" s="20" t="s">
        <v>33</v>
      </c>
      <c r="C159" s="30">
        <v>3</v>
      </c>
      <c r="D159" s="31">
        <v>15</v>
      </c>
      <c r="E159" s="31">
        <f t="shared" si="336"/>
        <v>0.2505</v>
      </c>
      <c r="F159" s="31">
        <v>1.02013</v>
      </c>
      <c r="G159" s="31">
        <v>4</v>
      </c>
      <c r="H159" s="31">
        <v>1.57</v>
      </c>
      <c r="I159" s="33">
        <v>223.1</v>
      </c>
      <c r="J159" s="78">
        <f t="shared" si="337"/>
        <v>1.333931240657698</v>
      </c>
      <c r="K159" s="33">
        <v>50</v>
      </c>
      <c r="L159" s="78">
        <f t="shared" si="338"/>
        <v>0.66696562032884898</v>
      </c>
      <c r="M159" s="33">
        <v>50</v>
      </c>
      <c r="N159" s="78">
        <f t="shared" si="339"/>
        <v>0.66696562032884898</v>
      </c>
      <c r="O159" s="78">
        <f t="shared" si="340"/>
        <v>2.6678624813153959</v>
      </c>
      <c r="P159" s="33">
        <v>13.33</v>
      </c>
      <c r="Q159" s="78">
        <f t="shared" si="341"/>
        <v>0.35562606875934227</v>
      </c>
      <c r="R159" s="33"/>
      <c r="S159" s="33"/>
      <c r="T159" s="33">
        <v>40</v>
      </c>
      <c r="U159" s="78">
        <f t="shared" si="342"/>
        <v>1.0671449925261585</v>
      </c>
      <c r="V159" s="33">
        <v>14.56</v>
      </c>
      <c r="W159" s="33">
        <f t="shared" si="343"/>
        <v>0.3884407772795217</v>
      </c>
      <c r="X159" s="78">
        <f t="shared" si="344"/>
        <v>4.4790743198804179</v>
      </c>
      <c r="Y159" s="33">
        <v>34</v>
      </c>
      <c r="Z159" s="78">
        <f t="shared" si="345"/>
        <v>1.5228852687593422</v>
      </c>
      <c r="AA159" s="33">
        <v>0.37</v>
      </c>
      <c r="AB159" s="113">
        <f t="shared" si="346"/>
        <v>1.6572574983557548E-2</v>
      </c>
      <c r="AC159" s="78">
        <f t="shared" si="347"/>
        <v>6.018532163623318</v>
      </c>
      <c r="AD159" s="33"/>
      <c r="AE159" s="33">
        <f t="shared" si="348"/>
        <v>0</v>
      </c>
      <c r="AF159" s="33">
        <v>101.92</v>
      </c>
      <c r="AG159" s="78">
        <f t="shared" si="349"/>
        <v>4.5650725468221216</v>
      </c>
      <c r="AH159" s="33">
        <v>2.4300000000000002</v>
      </c>
      <c r="AI159" s="33">
        <v>0.14000000000000001</v>
      </c>
      <c r="AJ159" s="33">
        <v>0.18</v>
      </c>
      <c r="AK159" s="33">
        <v>0.25</v>
      </c>
      <c r="AL159" s="36">
        <f t="shared" si="352"/>
        <v>13.583604710445439</v>
      </c>
      <c r="AM159" s="31">
        <v>115</v>
      </c>
      <c r="AN159" s="36">
        <f t="shared" si="350"/>
        <v>15.621145417012256</v>
      </c>
      <c r="AO159" s="36">
        <f t="shared" si="351"/>
        <v>7.3157899069281527</v>
      </c>
      <c r="AP159" s="88">
        <v>6.6287945070132999</v>
      </c>
      <c r="AQ159" s="89">
        <f t="shared" si="253"/>
        <v>110.36380595578892</v>
      </c>
      <c r="AR159" s="87">
        <f t="shared" si="256"/>
        <v>0.68699539991485281</v>
      </c>
    </row>
    <row r="160" spans="1:44" ht="0.75" customHeight="1">
      <c r="A160" s="19">
        <v>32</v>
      </c>
      <c r="B160" s="20" t="s">
        <v>34</v>
      </c>
      <c r="C160" s="34">
        <v>5</v>
      </c>
      <c r="D160" s="32">
        <v>90</v>
      </c>
      <c r="E160" s="31">
        <f t="shared" si="336"/>
        <v>1.5029999999999999</v>
      </c>
      <c r="F160" s="31">
        <v>1.02013</v>
      </c>
      <c r="G160" s="31">
        <v>4</v>
      </c>
      <c r="H160" s="31">
        <v>1.57</v>
      </c>
      <c r="I160" s="31">
        <v>186.36</v>
      </c>
      <c r="J160" s="31">
        <v>2.2599999999999998</v>
      </c>
      <c r="K160" s="31"/>
      <c r="L160" s="31"/>
      <c r="M160" s="31">
        <v>50</v>
      </c>
      <c r="N160" s="31">
        <f t="shared" ref="N160" si="353">J160*M160/100</f>
        <v>1.1299999999999999</v>
      </c>
      <c r="O160" s="31">
        <f t="shared" ref="O160" si="354">N160+J160</f>
        <v>3.3899999999999997</v>
      </c>
      <c r="P160" s="31">
        <v>11.34</v>
      </c>
      <c r="Q160" s="31">
        <f t="shared" ref="Q160" si="355">O160*P160/100</f>
        <v>0.38442599999999999</v>
      </c>
      <c r="R160" s="31">
        <v>5.27</v>
      </c>
      <c r="S160" s="31">
        <f t="shared" ref="S160" si="356">O160*R160/100</f>
        <v>0.17865299999999998</v>
      </c>
      <c r="T160" s="31">
        <v>38.4</v>
      </c>
      <c r="U160" s="31">
        <f t="shared" ref="U160" si="357">O160*T160/100</f>
        <v>1.3017599999999998</v>
      </c>
      <c r="V160" s="31">
        <v>12.4</v>
      </c>
      <c r="W160" s="31">
        <f t="shared" ref="W160" si="358">O160*V160/100</f>
        <v>0.42035999999999996</v>
      </c>
      <c r="X160" s="31">
        <f t="shared" ref="X160" si="359">O160+Q160+S160+U160+W160</f>
        <v>5.6751989999999992</v>
      </c>
      <c r="Y160" s="31">
        <v>34</v>
      </c>
      <c r="Z160" s="31">
        <f t="shared" ref="Z160" si="360">X160*Y160/100</f>
        <v>1.9295676599999996</v>
      </c>
      <c r="AA160" s="31">
        <v>0.52</v>
      </c>
      <c r="AB160" s="31">
        <f t="shared" ref="AB160" si="361">X160*AA160/100</f>
        <v>2.9511034799999995E-2</v>
      </c>
      <c r="AC160" s="31">
        <f t="shared" ref="AC160" si="362">AB160+Z160+X160</f>
        <v>7.6342776947999988</v>
      </c>
      <c r="AD160" s="31"/>
      <c r="AE160" s="31">
        <f t="shared" ref="AE160" si="363">AC160*AD160/100</f>
        <v>0</v>
      </c>
      <c r="AF160" s="36">
        <v>131.83000000000001</v>
      </c>
      <c r="AG160" s="31">
        <f t="shared" ref="AG160" si="364">X160*AF160/100</f>
        <v>7.4816148416999999</v>
      </c>
      <c r="AH160" s="33">
        <v>2.4300000000000002</v>
      </c>
      <c r="AI160" s="31">
        <v>0.56999999999999995</v>
      </c>
      <c r="AJ160" s="31">
        <v>0.12</v>
      </c>
      <c r="AK160" s="31"/>
      <c r="AL160" s="31">
        <f t="shared" ref="AL160" si="365">AJ160+AI160+AH160+AG160+AC160</f>
        <v>18.2358925365</v>
      </c>
      <c r="AM160" s="31"/>
      <c r="AN160" s="36">
        <f t="shared" si="350"/>
        <v>0</v>
      </c>
      <c r="AO160" s="36">
        <f t="shared" si="351"/>
        <v>27.408546482359498</v>
      </c>
      <c r="AP160" s="63"/>
      <c r="AQ160" s="63"/>
    </row>
    <row r="162" spans="1:16" ht="18.75">
      <c r="A162" s="192" t="s">
        <v>57</v>
      </c>
      <c r="B162" s="192"/>
      <c r="C162" s="15"/>
      <c r="D162" s="16"/>
      <c r="E162" s="16"/>
      <c r="F162" s="16"/>
      <c r="G162" s="16"/>
      <c r="H162" s="16"/>
      <c r="I162" s="25"/>
    </row>
    <row r="163" spans="1:16" ht="18.75">
      <c r="A163" s="193" t="s">
        <v>53</v>
      </c>
      <c r="B163" s="193"/>
      <c r="C163" s="193"/>
      <c r="D163" s="193"/>
      <c r="E163" s="193"/>
      <c r="F163" s="193"/>
      <c r="G163" s="193"/>
      <c r="H163" s="193"/>
      <c r="I163" s="193"/>
    </row>
    <row r="165" spans="1:16" ht="18.75">
      <c r="E165" s="63" t="s">
        <v>107</v>
      </c>
      <c r="F165" s="63"/>
      <c r="G165" s="63"/>
      <c r="H165" s="63"/>
      <c r="I165" s="63"/>
      <c r="J165" s="63"/>
      <c r="K165" s="63"/>
      <c r="L165" s="63"/>
      <c r="M165" s="63"/>
      <c r="N165" s="63"/>
      <c r="O165" s="63" t="s">
        <v>138</v>
      </c>
      <c r="P165" s="63"/>
    </row>
  </sheetData>
  <mergeCells count="156">
    <mergeCell ref="AP12:AP14"/>
    <mergeCell ref="AQ12:AQ14"/>
    <mergeCell ref="AP63:AP65"/>
    <mergeCell ref="AQ63:AQ65"/>
    <mergeCell ref="AP118:AP120"/>
    <mergeCell ref="AQ118:AQ120"/>
    <mergeCell ref="A6:AQ6"/>
    <mergeCell ref="A7:AQ7"/>
    <mergeCell ref="AD119:AE119"/>
    <mergeCell ref="AF118:AG118"/>
    <mergeCell ref="B62:B64"/>
    <mergeCell ref="D62:AO62"/>
    <mergeCell ref="J63:J64"/>
    <mergeCell ref="K63:L63"/>
    <mergeCell ref="M63:N63"/>
    <mergeCell ref="O63:O64"/>
    <mergeCell ref="P63:Q63"/>
    <mergeCell ref="R63:S63"/>
    <mergeCell ref="T63:U63"/>
    <mergeCell ref="AJ63:AJ64"/>
    <mergeCell ref="AH63:AH64"/>
    <mergeCell ref="AI63:AI64"/>
    <mergeCell ref="Y63:Z63"/>
    <mergeCell ref="A10:I10"/>
    <mergeCell ref="D11:AO11"/>
    <mergeCell ref="AK12:AK13"/>
    <mergeCell ref="K13:L13"/>
    <mergeCell ref="M13:N13"/>
    <mergeCell ref="P13:Q13"/>
    <mergeCell ref="R13:S13"/>
    <mergeCell ref="T13:U13"/>
    <mergeCell ref="V13:W13"/>
    <mergeCell ref="AH12:AH13"/>
    <mergeCell ref="AI12:AI13"/>
    <mergeCell ref="AJ12:AJ13"/>
    <mergeCell ref="AL12:AL13"/>
    <mergeCell ref="A162:B162"/>
    <mergeCell ref="A110:B110"/>
    <mergeCell ref="A111:I111"/>
    <mergeCell ref="A116:I116"/>
    <mergeCell ref="C118:C119"/>
    <mergeCell ref="D118:D119"/>
    <mergeCell ref="V119:W119"/>
    <mergeCell ref="Y119:Z119"/>
    <mergeCell ref="AA119:AB119"/>
    <mergeCell ref="K118:L118"/>
    <mergeCell ref="M118:N118"/>
    <mergeCell ref="O118:O119"/>
    <mergeCell ref="P118:Q118"/>
    <mergeCell ref="B117:B119"/>
    <mergeCell ref="D117:AO117"/>
    <mergeCell ref="A146:AO146"/>
    <mergeCell ref="A142:AO142"/>
    <mergeCell ref="A134:AO134"/>
    <mergeCell ref="A128:AO128"/>
    <mergeCell ref="AK118:AK119"/>
    <mergeCell ref="A117:A119"/>
    <mergeCell ref="R118:S118"/>
    <mergeCell ref="AD118:AE118"/>
    <mergeCell ref="T118:U118"/>
    <mergeCell ref="A163:I163"/>
    <mergeCell ref="AF119:AG119"/>
    <mergeCell ref="AI118:AI119"/>
    <mergeCell ref="AJ118:AJ119"/>
    <mergeCell ref="AL118:AL119"/>
    <mergeCell ref="K119:L119"/>
    <mergeCell ref="M119:N119"/>
    <mergeCell ref="P119:Q119"/>
    <mergeCell ref="R119:S119"/>
    <mergeCell ref="T119:U119"/>
    <mergeCell ref="V118:W118"/>
    <mergeCell ref="Y118:Z118"/>
    <mergeCell ref="AA118:AB118"/>
    <mergeCell ref="E118:E119"/>
    <mergeCell ref="F118:F119"/>
    <mergeCell ref="G118:G119"/>
    <mergeCell ref="H118:H119"/>
    <mergeCell ref="I118:I119"/>
    <mergeCell ref="J118:J119"/>
    <mergeCell ref="AH118:AH119"/>
    <mergeCell ref="A121:AO121"/>
    <mergeCell ref="A154:AO154"/>
    <mergeCell ref="AM118:AN118"/>
    <mergeCell ref="AO118:AO119"/>
    <mergeCell ref="A99:AO99"/>
    <mergeCell ref="M64:N64"/>
    <mergeCell ref="P64:Q64"/>
    <mergeCell ref="R64:S64"/>
    <mergeCell ref="K64:L64"/>
    <mergeCell ref="AL63:AL64"/>
    <mergeCell ref="AM63:AN63"/>
    <mergeCell ref="AO63:AO64"/>
    <mergeCell ref="AA64:AB64"/>
    <mergeCell ref="AD64:AE64"/>
    <mergeCell ref="AF64:AG64"/>
    <mergeCell ref="A87:AO87"/>
    <mergeCell ref="A79:AO79"/>
    <mergeCell ref="A73:AO73"/>
    <mergeCell ref="A66:AO66"/>
    <mergeCell ref="F63:F64"/>
    <mergeCell ref="G63:G64"/>
    <mergeCell ref="C63:C64"/>
    <mergeCell ref="AF63:AG63"/>
    <mergeCell ref="V63:W63"/>
    <mergeCell ref="D63:D64"/>
    <mergeCell ref="T64:U64"/>
    <mergeCell ref="V64:W64"/>
    <mergeCell ref="Y64:Z64"/>
    <mergeCell ref="A40:AO40"/>
    <mergeCell ref="A36:AO36"/>
    <mergeCell ref="A28:AO28"/>
    <mergeCell ref="A22:AO22"/>
    <mergeCell ref="A58:B58"/>
    <mergeCell ref="A59:I59"/>
    <mergeCell ref="F12:F13"/>
    <mergeCell ref="AF12:AG12"/>
    <mergeCell ref="AK63:AK64"/>
    <mergeCell ref="Y13:Z13"/>
    <mergeCell ref="AA13:AB13"/>
    <mergeCell ref="AD13:AE13"/>
    <mergeCell ref="G12:G13"/>
    <mergeCell ref="H12:H13"/>
    <mergeCell ref="H63:H64"/>
    <mergeCell ref="I63:I64"/>
    <mergeCell ref="A61:I61"/>
    <mergeCell ref="R12:S12"/>
    <mergeCell ref="A15:AO15"/>
    <mergeCell ref="C12:C13"/>
    <mergeCell ref="D12:D13"/>
    <mergeCell ref="E12:E13"/>
    <mergeCell ref="B11:B13"/>
    <mergeCell ref="A11:A13"/>
    <mergeCell ref="AG1:AO1"/>
    <mergeCell ref="AG2:AO2"/>
    <mergeCell ref="AG3:AO3"/>
    <mergeCell ref="AG4:AO4"/>
    <mergeCell ref="AO12:AO13"/>
    <mergeCell ref="A91:AO91"/>
    <mergeCell ref="E63:E64"/>
    <mergeCell ref="I12:I13"/>
    <mergeCell ref="J12:J13"/>
    <mergeCell ref="K12:L12"/>
    <mergeCell ref="M12:N12"/>
    <mergeCell ref="O12:O13"/>
    <mergeCell ref="P12:Q12"/>
    <mergeCell ref="A62:A64"/>
    <mergeCell ref="AM12:AN12"/>
    <mergeCell ref="AF13:AG13"/>
    <mergeCell ref="T12:U12"/>
    <mergeCell ref="V12:W12"/>
    <mergeCell ref="Y12:Z12"/>
    <mergeCell ref="AA12:AB12"/>
    <mergeCell ref="AD12:AE12"/>
    <mergeCell ref="AA63:AB63"/>
    <mergeCell ref="AD63:AE63"/>
    <mergeCell ref="A48:AO48"/>
  </mergeCells>
  <pageMargins left="0" right="0.11811023622047245" top="0.35433070866141736" bottom="0.35433070866141736" header="0.31496062992125984" footer="0.31496062992125984"/>
  <pageSetup paperSize="9" scale="42" fitToHeight="3" orientation="landscape" r:id="rId1"/>
  <rowBreaks count="2" manualBreakCount="2">
    <brk id="59" max="16383" man="1"/>
    <brk id="11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167"/>
  <sheetViews>
    <sheetView view="pageBreakPreview" topLeftCell="A129" zoomScale="60" workbookViewId="0">
      <selection activeCell="A116" sqref="A116:AQ169"/>
    </sheetView>
  </sheetViews>
  <sheetFormatPr defaultRowHeight="15"/>
  <cols>
    <col min="1" max="1" width="9.28515625" bestFit="1" customWidth="1"/>
    <col min="2" max="2" width="34.5703125" customWidth="1"/>
    <col min="3" max="4" width="9.28515625" hidden="1" customWidth="1"/>
    <col min="5" max="5" width="8.5703125" customWidth="1"/>
    <col min="6" max="6" width="0.140625" hidden="1" customWidth="1"/>
    <col min="7" max="8" width="9.28515625" bestFit="1" customWidth="1"/>
    <col min="9" max="9" width="10.85546875" bestFit="1" customWidth="1"/>
    <col min="10" max="10" width="9" customWidth="1"/>
    <col min="11" max="12" width="6.5703125" bestFit="1" customWidth="1"/>
    <col min="13" max="16" width="9.28515625" bestFit="1" customWidth="1"/>
    <col min="17" max="17" width="8.7109375" customWidth="1"/>
    <col min="18" max="18" width="9.28515625" hidden="1" customWidth="1"/>
    <col min="19" max="19" width="12.28515625" hidden="1" customWidth="1"/>
    <col min="20" max="20" width="9.28515625" bestFit="1" customWidth="1"/>
    <col min="21" max="21" width="8.5703125" customWidth="1"/>
    <col min="22" max="22" width="9.28515625" bestFit="1" customWidth="1"/>
    <col min="23" max="23" width="12.42578125" bestFit="1" customWidth="1"/>
    <col min="24" max="24" width="8.85546875" customWidth="1"/>
    <col min="25" max="25" width="9.28515625" bestFit="1" customWidth="1"/>
    <col min="26" max="26" width="8.42578125" customWidth="1"/>
    <col min="27" max="27" width="9.28515625" bestFit="1" customWidth="1"/>
    <col min="28" max="28" width="9.85546875" customWidth="1"/>
    <col min="29" max="29" width="9.140625" customWidth="1"/>
    <col min="30" max="31" width="9.140625" hidden="1" customWidth="1"/>
    <col min="32" max="32" width="11.42578125" customWidth="1"/>
    <col min="33" max="33" width="9.5703125" customWidth="1"/>
    <col min="34" max="36" width="9.28515625" bestFit="1" customWidth="1"/>
    <col min="37" max="37" width="9.28515625" customWidth="1"/>
    <col min="38" max="38" width="9.7109375" customWidth="1"/>
    <col min="39" max="39" width="11.42578125" customWidth="1"/>
    <col min="40" max="40" width="7.7109375" customWidth="1"/>
    <col min="41" max="42" width="11.5703125" customWidth="1"/>
    <col min="43" max="43" width="14" bestFit="1" customWidth="1"/>
    <col min="44" max="44" width="9.140625" customWidth="1"/>
    <col min="45" max="45" width="12" customWidth="1"/>
  </cols>
  <sheetData>
    <row r="1" spans="1:45" ht="33.75" customHeight="1">
      <c r="AI1" s="182" t="s">
        <v>1</v>
      </c>
      <c r="AJ1" s="182"/>
      <c r="AK1" s="182"/>
      <c r="AL1" s="182"/>
      <c r="AM1" s="182"/>
      <c r="AN1" s="182"/>
      <c r="AO1" s="182"/>
      <c r="AP1" s="182"/>
      <c r="AQ1" s="182"/>
    </row>
    <row r="2" spans="1:45" ht="27.75" customHeight="1">
      <c r="AI2" s="182" t="s">
        <v>2</v>
      </c>
      <c r="AJ2" s="182"/>
      <c r="AK2" s="182"/>
      <c r="AL2" s="182"/>
      <c r="AM2" s="182"/>
      <c r="AN2" s="182"/>
      <c r="AO2" s="182"/>
      <c r="AP2" s="182"/>
      <c r="AQ2" s="182"/>
    </row>
    <row r="3" spans="1:45" ht="36.75" customHeight="1">
      <c r="AI3" s="182" t="s">
        <v>130</v>
      </c>
      <c r="AJ3" s="182"/>
      <c r="AK3" s="182"/>
      <c r="AL3" s="182"/>
      <c r="AM3" s="182"/>
      <c r="AN3" s="182"/>
      <c r="AO3" s="182"/>
      <c r="AP3" s="182"/>
      <c r="AQ3" s="182"/>
    </row>
    <row r="4" spans="1:45" ht="42.75" customHeight="1">
      <c r="AI4" s="182" t="s">
        <v>139</v>
      </c>
      <c r="AJ4" s="182"/>
      <c r="AK4" s="182"/>
      <c r="AL4" s="182"/>
      <c r="AM4" s="182"/>
      <c r="AN4" s="182"/>
      <c r="AO4" s="182"/>
      <c r="AP4" s="182"/>
      <c r="AQ4" s="182"/>
    </row>
    <row r="5" spans="1:45" ht="21" hidden="1">
      <c r="T5" s="5"/>
      <c r="U5" s="2"/>
      <c r="V5" s="2"/>
      <c r="W5" s="2"/>
      <c r="AL5" s="80"/>
      <c r="AM5" s="80"/>
      <c r="AN5" s="80"/>
      <c r="AO5" s="80"/>
    </row>
    <row r="6" spans="1:45" ht="15.75">
      <c r="T6" s="5"/>
      <c r="U6" s="2"/>
      <c r="V6" s="2"/>
      <c r="W6" s="2"/>
    </row>
    <row r="7" spans="1:45" ht="26.25">
      <c r="A7" s="205" t="s">
        <v>110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</row>
    <row r="8" spans="1:45" ht="26.25">
      <c r="A8" s="205" t="s">
        <v>111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</row>
    <row r="11" spans="1:45" ht="23.25">
      <c r="A11" s="199" t="s">
        <v>47</v>
      </c>
      <c r="B11" s="200"/>
      <c r="C11" s="200"/>
      <c r="D11" s="200"/>
      <c r="E11" s="200"/>
      <c r="F11" s="200"/>
      <c r="G11" s="200"/>
      <c r="H11" s="200"/>
      <c r="I11" s="200"/>
    </row>
    <row r="12" spans="1:45" ht="22.5" customHeight="1">
      <c r="A12" s="190" t="s">
        <v>50</v>
      </c>
      <c r="B12" s="190" t="s">
        <v>56</v>
      </c>
      <c r="C12" s="39"/>
      <c r="D12" s="201" t="s">
        <v>67</v>
      </c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</row>
    <row r="13" spans="1:45" ht="76.5" customHeight="1">
      <c r="A13" s="190"/>
      <c r="B13" s="190"/>
      <c r="C13" s="198" t="s">
        <v>68</v>
      </c>
      <c r="D13" s="187" t="s">
        <v>69</v>
      </c>
      <c r="E13" s="187" t="s">
        <v>70</v>
      </c>
      <c r="F13" s="187" t="s">
        <v>71</v>
      </c>
      <c r="G13" s="188" t="s">
        <v>72</v>
      </c>
      <c r="H13" s="188" t="s">
        <v>73</v>
      </c>
      <c r="I13" s="188" t="s">
        <v>74</v>
      </c>
      <c r="J13" s="189" t="s">
        <v>120</v>
      </c>
      <c r="K13" s="189" t="s">
        <v>75</v>
      </c>
      <c r="L13" s="189"/>
      <c r="M13" s="189" t="s">
        <v>76</v>
      </c>
      <c r="N13" s="189"/>
      <c r="O13" s="189" t="s">
        <v>77</v>
      </c>
      <c r="P13" s="189" t="s">
        <v>78</v>
      </c>
      <c r="Q13" s="189"/>
      <c r="R13" s="189" t="s">
        <v>79</v>
      </c>
      <c r="S13" s="189"/>
      <c r="T13" s="189" t="s">
        <v>80</v>
      </c>
      <c r="U13" s="189"/>
      <c r="V13" s="189" t="s">
        <v>81</v>
      </c>
      <c r="W13" s="189"/>
      <c r="X13" s="40" t="s">
        <v>82</v>
      </c>
      <c r="Y13" s="189" t="s">
        <v>83</v>
      </c>
      <c r="Z13" s="189"/>
      <c r="AA13" s="189" t="s">
        <v>84</v>
      </c>
      <c r="AB13" s="189"/>
      <c r="AC13" s="27" t="s">
        <v>85</v>
      </c>
      <c r="AD13" s="189" t="s">
        <v>86</v>
      </c>
      <c r="AE13" s="189"/>
      <c r="AF13" s="189" t="s">
        <v>114</v>
      </c>
      <c r="AG13" s="189"/>
      <c r="AH13" s="189" t="s">
        <v>87</v>
      </c>
      <c r="AI13" s="189" t="s">
        <v>115</v>
      </c>
      <c r="AJ13" s="189" t="s">
        <v>88</v>
      </c>
      <c r="AK13" s="194" t="s">
        <v>137</v>
      </c>
      <c r="AL13" s="189" t="s">
        <v>89</v>
      </c>
      <c r="AM13" s="189" t="s">
        <v>90</v>
      </c>
      <c r="AN13" s="189"/>
      <c r="AO13" s="183" t="s">
        <v>91</v>
      </c>
      <c r="AP13" s="207" t="s">
        <v>129</v>
      </c>
      <c r="AQ13" s="206" t="s">
        <v>91</v>
      </c>
      <c r="AR13" s="204" t="s">
        <v>127</v>
      </c>
      <c r="AS13" s="204" t="s">
        <v>117</v>
      </c>
    </row>
    <row r="14" spans="1:45" ht="15" customHeight="1">
      <c r="A14" s="190"/>
      <c r="B14" s="190"/>
      <c r="C14" s="198"/>
      <c r="D14" s="187"/>
      <c r="E14" s="187"/>
      <c r="F14" s="187"/>
      <c r="G14" s="188"/>
      <c r="H14" s="188"/>
      <c r="I14" s="188"/>
      <c r="J14" s="189"/>
      <c r="K14" s="197">
        <v>0.5</v>
      </c>
      <c r="L14" s="197"/>
      <c r="M14" s="197">
        <v>0.5</v>
      </c>
      <c r="N14" s="197"/>
      <c r="O14" s="189"/>
      <c r="P14" s="191">
        <v>0.1333</v>
      </c>
      <c r="Q14" s="191"/>
      <c r="R14" s="191">
        <v>5.2699999999999997E-2</v>
      </c>
      <c r="S14" s="191"/>
      <c r="T14" s="197">
        <v>0.4</v>
      </c>
      <c r="U14" s="197"/>
      <c r="V14" s="191">
        <v>0.14560000000000001</v>
      </c>
      <c r="W14" s="191"/>
      <c r="X14" s="28"/>
      <c r="Y14" s="196">
        <v>0.34</v>
      </c>
      <c r="Z14" s="196"/>
      <c r="AA14" s="191">
        <v>3.7000000000000002E-3</v>
      </c>
      <c r="AB14" s="191"/>
      <c r="AC14" s="29"/>
      <c r="AD14" s="191"/>
      <c r="AE14" s="191"/>
      <c r="AF14" s="191">
        <v>1.0192000000000001</v>
      </c>
      <c r="AG14" s="191"/>
      <c r="AH14" s="189"/>
      <c r="AI14" s="189"/>
      <c r="AJ14" s="189"/>
      <c r="AK14" s="195"/>
      <c r="AL14" s="189"/>
      <c r="AM14" s="111" t="s">
        <v>92</v>
      </c>
      <c r="AN14" s="111" t="s">
        <v>93</v>
      </c>
      <c r="AO14" s="183"/>
      <c r="AP14" s="207"/>
      <c r="AQ14" s="206"/>
      <c r="AR14" s="204"/>
      <c r="AS14" s="204"/>
    </row>
    <row r="15" spans="1:45" ht="15" customHeight="1">
      <c r="A15" s="41">
        <v>1</v>
      </c>
      <c r="B15" s="41">
        <v>2</v>
      </c>
      <c r="C15" s="42"/>
      <c r="D15" s="43">
        <v>3</v>
      </c>
      <c r="E15" s="43">
        <v>3</v>
      </c>
      <c r="F15" s="43">
        <v>5</v>
      </c>
      <c r="G15" s="44">
        <v>4</v>
      </c>
      <c r="H15" s="44">
        <v>5</v>
      </c>
      <c r="I15" s="44">
        <v>6</v>
      </c>
      <c r="J15" s="45">
        <v>7</v>
      </c>
      <c r="K15" s="45">
        <v>8</v>
      </c>
      <c r="L15" s="45">
        <v>9</v>
      </c>
      <c r="M15" s="45">
        <v>10</v>
      </c>
      <c r="N15" s="45">
        <v>11</v>
      </c>
      <c r="O15" s="45">
        <v>12</v>
      </c>
      <c r="P15" s="45">
        <v>13</v>
      </c>
      <c r="Q15" s="45">
        <v>14</v>
      </c>
      <c r="R15" s="45">
        <v>15</v>
      </c>
      <c r="S15" s="45">
        <v>16</v>
      </c>
      <c r="T15" s="45">
        <v>15</v>
      </c>
      <c r="U15" s="45">
        <v>16</v>
      </c>
      <c r="V15" s="45">
        <v>17</v>
      </c>
      <c r="W15" s="45">
        <v>18</v>
      </c>
      <c r="X15" s="46">
        <v>19</v>
      </c>
      <c r="Y15" s="45">
        <v>20</v>
      </c>
      <c r="Z15" s="45">
        <v>21</v>
      </c>
      <c r="AA15" s="45">
        <v>22</v>
      </c>
      <c r="AB15" s="45">
        <v>23</v>
      </c>
      <c r="AC15" s="47">
        <v>24</v>
      </c>
      <c r="AD15" s="45"/>
      <c r="AE15" s="45"/>
      <c r="AF15" s="45">
        <v>25</v>
      </c>
      <c r="AG15" s="45">
        <v>26</v>
      </c>
      <c r="AH15" s="45">
        <v>27</v>
      </c>
      <c r="AI15" s="45">
        <v>28</v>
      </c>
      <c r="AJ15" s="45">
        <v>29</v>
      </c>
      <c r="AK15" s="117">
        <v>30</v>
      </c>
      <c r="AL15" s="117">
        <v>31</v>
      </c>
      <c r="AM15" s="45">
        <v>32</v>
      </c>
      <c r="AN15" s="45">
        <v>33</v>
      </c>
      <c r="AO15" s="48">
        <v>34</v>
      </c>
      <c r="AP15" s="44">
        <v>35</v>
      </c>
      <c r="AQ15" s="44">
        <v>36</v>
      </c>
      <c r="AR15" s="204"/>
      <c r="AS15" s="204"/>
    </row>
    <row r="16" spans="1:45" ht="19.5">
      <c r="A16" s="19"/>
      <c r="B16" s="37" t="s">
        <v>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26"/>
      <c r="AN16" s="26"/>
      <c r="AO16" s="26"/>
      <c r="AP16" s="26"/>
      <c r="AQ16" s="26"/>
      <c r="AR16" s="88"/>
      <c r="AS16" s="88"/>
    </row>
    <row r="17" spans="1:45" ht="18.75">
      <c r="A17" s="19">
        <v>1</v>
      </c>
      <c r="B17" s="20" t="s">
        <v>6</v>
      </c>
      <c r="C17" s="30"/>
      <c r="D17" s="32">
        <v>30</v>
      </c>
      <c r="E17" s="31">
        <f>D17*0.0167</f>
        <v>0.501</v>
      </c>
      <c r="F17" s="31"/>
      <c r="G17" s="31">
        <v>4</v>
      </c>
      <c r="H17" s="31">
        <v>1.57</v>
      </c>
      <c r="I17" s="33">
        <v>223.1</v>
      </c>
      <c r="J17" s="78">
        <f>I17/167.25</f>
        <v>1.333931240657698</v>
      </c>
      <c r="K17" s="33">
        <v>50</v>
      </c>
      <c r="L17" s="78">
        <f>J17*K17%</f>
        <v>0.66696562032884898</v>
      </c>
      <c r="M17" s="33">
        <v>50</v>
      </c>
      <c r="N17" s="78">
        <f>J17*M17/100</f>
        <v>0.66696562032884898</v>
      </c>
      <c r="O17" s="78">
        <f>N17+L17+J17</f>
        <v>2.6678624813153959</v>
      </c>
      <c r="P17" s="33">
        <v>13.33</v>
      </c>
      <c r="Q17" s="78">
        <f>O17*P17/100</f>
        <v>0.35562606875934227</v>
      </c>
      <c r="R17" s="33"/>
      <c r="S17" s="33"/>
      <c r="T17" s="33">
        <v>40</v>
      </c>
      <c r="U17" s="78">
        <f>O17*T17/100</f>
        <v>1.0671449925261585</v>
      </c>
      <c r="V17" s="33">
        <v>14.56</v>
      </c>
      <c r="W17" s="33">
        <f>O17*V17/100</f>
        <v>0.3884407772795217</v>
      </c>
      <c r="X17" s="78">
        <f>O17+Q17+S17+U17+W17</f>
        <v>4.4790743198804179</v>
      </c>
      <c r="Y17" s="33">
        <v>34</v>
      </c>
      <c r="Z17" s="78">
        <f>X17*Y17/100</f>
        <v>1.5228852687593422</v>
      </c>
      <c r="AA17" s="33">
        <v>0.37</v>
      </c>
      <c r="AB17" s="113">
        <f>X17*AA17/100</f>
        <v>1.6572574983557548E-2</v>
      </c>
      <c r="AC17" s="78">
        <f>AB17+Z17+X17</f>
        <v>6.018532163623318</v>
      </c>
      <c r="AD17" s="33"/>
      <c r="AE17" s="33">
        <f>AC17*AD17/100</f>
        <v>0</v>
      </c>
      <c r="AF17" s="33">
        <v>101.92</v>
      </c>
      <c r="AG17" s="78">
        <f>X17*AF17/100</f>
        <v>4.5650725468221216</v>
      </c>
      <c r="AH17" s="33">
        <v>2.4300000000000002</v>
      </c>
      <c r="AI17" s="33">
        <v>0.14000000000000001</v>
      </c>
      <c r="AJ17" s="33">
        <v>0.18</v>
      </c>
      <c r="AK17" s="127">
        <v>0.25</v>
      </c>
      <c r="AL17" s="61">
        <f>AJ17+AI17+AH17+AG17+AC17+AK17</f>
        <v>13.583604710445439</v>
      </c>
      <c r="AM17" s="36">
        <v>60</v>
      </c>
      <c r="AN17" s="36">
        <f>AL17*AM17/100</f>
        <v>8.1501628262672643</v>
      </c>
      <c r="AO17" s="36">
        <f>(AL17*E17)+(AN17*E17)</f>
        <v>10.888617535893065</v>
      </c>
      <c r="AP17" s="89">
        <v>20</v>
      </c>
      <c r="AQ17" s="89">
        <f>AO17*1.2</f>
        <v>13.066341043071677</v>
      </c>
      <c r="AR17" s="88">
        <v>11.839335305549337</v>
      </c>
      <c r="AS17" s="88">
        <f>AQ17/AR17*100</f>
        <v>110.36380595578889</v>
      </c>
    </row>
    <row r="18" spans="1:45" ht="18.75">
      <c r="A18" s="19">
        <v>2</v>
      </c>
      <c r="B18" s="20" t="s">
        <v>7</v>
      </c>
      <c r="C18" s="30"/>
      <c r="D18" s="32">
        <v>40</v>
      </c>
      <c r="E18" s="31">
        <f t="shared" ref="E18:E40" si="0">D18*0.0167</f>
        <v>0.66799999999999993</v>
      </c>
      <c r="F18" s="31"/>
      <c r="G18" s="31">
        <v>4</v>
      </c>
      <c r="H18" s="31">
        <v>1.57</v>
      </c>
      <c r="I18" s="33">
        <v>223.1</v>
      </c>
      <c r="J18" s="78">
        <f t="shared" ref="J18:J22" si="1">I18/167.25</f>
        <v>1.333931240657698</v>
      </c>
      <c r="K18" s="33">
        <v>50</v>
      </c>
      <c r="L18" s="78">
        <f t="shared" ref="L18:L22" si="2">J18*K18%</f>
        <v>0.66696562032884898</v>
      </c>
      <c r="M18" s="33">
        <v>50</v>
      </c>
      <c r="N18" s="78">
        <f t="shared" ref="N18:N22" si="3">J18*M18/100</f>
        <v>0.66696562032884898</v>
      </c>
      <c r="O18" s="78">
        <f t="shared" ref="O18:O22" si="4">N18+L18+J18</f>
        <v>2.6678624813153959</v>
      </c>
      <c r="P18" s="33">
        <v>13.33</v>
      </c>
      <c r="Q18" s="78">
        <f t="shared" ref="Q18:Q22" si="5">O18*P18/100</f>
        <v>0.35562606875934227</v>
      </c>
      <c r="R18" s="33"/>
      <c r="S18" s="33"/>
      <c r="T18" s="33">
        <v>40</v>
      </c>
      <c r="U18" s="78">
        <f t="shared" ref="U18:U22" si="6">O18*T18/100</f>
        <v>1.0671449925261585</v>
      </c>
      <c r="V18" s="33">
        <v>14.56</v>
      </c>
      <c r="W18" s="33">
        <f t="shared" ref="W18:W22" si="7">O18*V18/100</f>
        <v>0.3884407772795217</v>
      </c>
      <c r="X18" s="78">
        <f t="shared" ref="X18:X22" si="8">O18+Q18+S18+U18+W18</f>
        <v>4.4790743198804179</v>
      </c>
      <c r="Y18" s="33">
        <v>34</v>
      </c>
      <c r="Z18" s="78">
        <f t="shared" ref="Z18:Z22" si="9">X18*Y18/100</f>
        <v>1.5228852687593422</v>
      </c>
      <c r="AA18" s="33">
        <v>0.37</v>
      </c>
      <c r="AB18" s="113">
        <f t="shared" ref="AB18:AB22" si="10">X18*AA18/100</f>
        <v>1.6572574983557548E-2</v>
      </c>
      <c r="AC18" s="78">
        <f t="shared" ref="AC18:AC22" si="11">AB18+Z18+X18</f>
        <v>6.018532163623318</v>
      </c>
      <c r="AD18" s="33"/>
      <c r="AE18" s="33">
        <f t="shared" ref="AE18:AE22" si="12">AC18*AD18/100</f>
        <v>0</v>
      </c>
      <c r="AF18" s="33">
        <v>101.92</v>
      </c>
      <c r="AG18" s="78">
        <f t="shared" ref="AG18:AG22" si="13">X18*AF18/100</f>
        <v>4.5650725468221216</v>
      </c>
      <c r="AH18" s="33">
        <v>2.4300000000000002</v>
      </c>
      <c r="AI18" s="33">
        <v>0.14000000000000001</v>
      </c>
      <c r="AJ18" s="33">
        <v>0.18</v>
      </c>
      <c r="AK18" s="127">
        <v>0.25</v>
      </c>
      <c r="AL18" s="61">
        <f>AJ18+AI18+AH18+AG18+AC18+AK18</f>
        <v>13.583604710445439</v>
      </c>
      <c r="AM18" s="36">
        <v>50</v>
      </c>
      <c r="AN18" s="36">
        <f t="shared" ref="AN18:AN22" si="14">AL18*AM18/100</f>
        <v>6.7918023552227194</v>
      </c>
      <c r="AO18" s="36">
        <f t="shared" ref="AO18:AO56" si="15">(AL18*E18)+(AN18*E18)</f>
        <v>13.610771919866327</v>
      </c>
      <c r="AP18" s="89">
        <v>20</v>
      </c>
      <c r="AQ18" s="89">
        <f t="shared" ref="AQ18:AQ22" si="16">AO18*1.2</f>
        <v>16.332926303839592</v>
      </c>
      <c r="AR18" s="88">
        <v>14.79916913193667</v>
      </c>
      <c r="AS18" s="88">
        <f t="shared" ref="AS18:AS56" si="17">AQ18/AR18*100</f>
        <v>110.36380595578888</v>
      </c>
    </row>
    <row r="19" spans="1:45" ht="37.5">
      <c r="A19" s="19">
        <v>3</v>
      </c>
      <c r="B19" s="20" t="s">
        <v>48</v>
      </c>
      <c r="C19" s="30">
        <v>4</v>
      </c>
      <c r="D19" s="31">
        <v>15</v>
      </c>
      <c r="E19" s="31">
        <f t="shared" si="0"/>
        <v>0.2505</v>
      </c>
      <c r="F19" s="31"/>
      <c r="G19" s="31">
        <v>4</v>
      </c>
      <c r="H19" s="31">
        <v>1.57</v>
      </c>
      <c r="I19" s="33">
        <v>223.1</v>
      </c>
      <c r="J19" s="78">
        <f t="shared" si="1"/>
        <v>1.333931240657698</v>
      </c>
      <c r="K19" s="33">
        <v>50</v>
      </c>
      <c r="L19" s="78">
        <f t="shared" si="2"/>
        <v>0.66696562032884898</v>
      </c>
      <c r="M19" s="33">
        <v>50</v>
      </c>
      <c r="N19" s="78">
        <f t="shared" si="3"/>
        <v>0.66696562032884898</v>
      </c>
      <c r="O19" s="78">
        <f t="shared" si="4"/>
        <v>2.6678624813153959</v>
      </c>
      <c r="P19" s="33">
        <v>13.33</v>
      </c>
      <c r="Q19" s="78">
        <f t="shared" si="5"/>
        <v>0.35562606875934227</v>
      </c>
      <c r="R19" s="33"/>
      <c r="S19" s="33"/>
      <c r="T19" s="33">
        <v>40</v>
      </c>
      <c r="U19" s="78">
        <f t="shared" si="6"/>
        <v>1.0671449925261585</v>
      </c>
      <c r="V19" s="33">
        <v>14.56</v>
      </c>
      <c r="W19" s="33">
        <f t="shared" si="7"/>
        <v>0.3884407772795217</v>
      </c>
      <c r="X19" s="78">
        <f t="shared" si="8"/>
        <v>4.4790743198804179</v>
      </c>
      <c r="Y19" s="33">
        <v>34</v>
      </c>
      <c r="Z19" s="78">
        <f t="shared" si="9"/>
        <v>1.5228852687593422</v>
      </c>
      <c r="AA19" s="33">
        <v>0.37</v>
      </c>
      <c r="AB19" s="113">
        <f t="shared" si="10"/>
        <v>1.6572574983557548E-2</v>
      </c>
      <c r="AC19" s="78">
        <f t="shared" si="11"/>
        <v>6.018532163623318</v>
      </c>
      <c r="AD19" s="33"/>
      <c r="AE19" s="33">
        <f t="shared" si="12"/>
        <v>0</v>
      </c>
      <c r="AF19" s="33">
        <v>101.92</v>
      </c>
      <c r="AG19" s="78">
        <f t="shared" si="13"/>
        <v>4.5650725468221216</v>
      </c>
      <c r="AH19" s="33">
        <v>2.4300000000000002</v>
      </c>
      <c r="AI19" s="33">
        <v>0.14000000000000001</v>
      </c>
      <c r="AJ19" s="33">
        <v>0.18</v>
      </c>
      <c r="AK19" s="127">
        <v>0.25</v>
      </c>
      <c r="AL19" s="61">
        <f t="shared" ref="AL19:AL22" si="18">AJ19+AI19+AH19+AG19+AC19+AK19</f>
        <v>13.583604710445439</v>
      </c>
      <c r="AM19" s="36">
        <v>45</v>
      </c>
      <c r="AN19" s="36">
        <f t="shared" si="14"/>
        <v>6.1126221197004478</v>
      </c>
      <c r="AO19" s="36">
        <f>(AL19*E19)+(AN19*E19)</f>
        <v>4.933904820951545</v>
      </c>
      <c r="AP19" s="89">
        <v>20</v>
      </c>
      <c r="AQ19" s="89">
        <f t="shared" si="16"/>
        <v>5.9206857851418535</v>
      </c>
      <c r="AR19" s="88">
        <v>5.3646988103270425</v>
      </c>
      <c r="AS19" s="88">
        <f t="shared" si="17"/>
        <v>110.36380595578892</v>
      </c>
    </row>
    <row r="20" spans="1:45" ht="18.75">
      <c r="A20" s="19">
        <v>4</v>
      </c>
      <c r="B20" s="20" t="s">
        <v>8</v>
      </c>
      <c r="C20" s="30"/>
      <c r="D20" s="32">
        <v>15</v>
      </c>
      <c r="E20" s="31">
        <f t="shared" si="0"/>
        <v>0.2505</v>
      </c>
      <c r="F20" s="31"/>
      <c r="G20" s="31">
        <v>4</v>
      </c>
      <c r="H20" s="31">
        <v>1.57</v>
      </c>
      <c r="I20" s="33">
        <v>223.1</v>
      </c>
      <c r="J20" s="78">
        <f t="shared" si="1"/>
        <v>1.333931240657698</v>
      </c>
      <c r="K20" s="33">
        <v>50</v>
      </c>
      <c r="L20" s="78">
        <f t="shared" si="2"/>
        <v>0.66696562032884898</v>
      </c>
      <c r="M20" s="33">
        <v>50</v>
      </c>
      <c r="N20" s="78">
        <f t="shared" si="3"/>
        <v>0.66696562032884898</v>
      </c>
      <c r="O20" s="78">
        <f t="shared" si="4"/>
        <v>2.6678624813153959</v>
      </c>
      <c r="P20" s="33">
        <v>13.33</v>
      </c>
      <c r="Q20" s="78">
        <f t="shared" si="5"/>
        <v>0.35562606875934227</v>
      </c>
      <c r="R20" s="33"/>
      <c r="S20" s="33"/>
      <c r="T20" s="33">
        <v>40</v>
      </c>
      <c r="U20" s="78">
        <f t="shared" si="6"/>
        <v>1.0671449925261585</v>
      </c>
      <c r="V20" s="33">
        <v>14.56</v>
      </c>
      <c r="W20" s="33">
        <f t="shared" si="7"/>
        <v>0.3884407772795217</v>
      </c>
      <c r="X20" s="78">
        <f t="shared" si="8"/>
        <v>4.4790743198804179</v>
      </c>
      <c r="Y20" s="33">
        <v>34</v>
      </c>
      <c r="Z20" s="78">
        <f t="shared" si="9"/>
        <v>1.5228852687593422</v>
      </c>
      <c r="AA20" s="33">
        <v>0.37</v>
      </c>
      <c r="AB20" s="113">
        <f t="shared" si="10"/>
        <v>1.6572574983557548E-2</v>
      </c>
      <c r="AC20" s="78">
        <f t="shared" si="11"/>
        <v>6.018532163623318</v>
      </c>
      <c r="AD20" s="33"/>
      <c r="AE20" s="33">
        <f t="shared" si="12"/>
        <v>0</v>
      </c>
      <c r="AF20" s="33">
        <v>101.92</v>
      </c>
      <c r="AG20" s="78">
        <f t="shared" si="13"/>
        <v>4.5650725468221216</v>
      </c>
      <c r="AH20" s="33">
        <v>2.4300000000000002</v>
      </c>
      <c r="AI20" s="33">
        <v>0.14000000000000001</v>
      </c>
      <c r="AJ20" s="33">
        <v>0.18</v>
      </c>
      <c r="AK20" s="127">
        <v>0.25</v>
      </c>
      <c r="AL20" s="61">
        <f t="shared" si="18"/>
        <v>13.583604710445439</v>
      </c>
      <c r="AM20" s="36">
        <v>45</v>
      </c>
      <c r="AN20" s="36">
        <f t="shared" si="14"/>
        <v>6.1126221197004478</v>
      </c>
      <c r="AO20" s="36">
        <f t="shared" si="15"/>
        <v>4.933904820951545</v>
      </c>
      <c r="AP20" s="89">
        <v>20</v>
      </c>
      <c r="AQ20" s="89">
        <f t="shared" si="16"/>
        <v>5.9206857851418535</v>
      </c>
      <c r="AR20" s="88">
        <v>5.3646988103270425</v>
      </c>
      <c r="AS20" s="88">
        <f t="shared" si="17"/>
        <v>110.36380595578892</v>
      </c>
    </row>
    <row r="21" spans="1:45" ht="18.75">
      <c r="A21" s="19">
        <v>5</v>
      </c>
      <c r="B21" s="20" t="s">
        <v>9</v>
      </c>
      <c r="C21" s="30">
        <v>4</v>
      </c>
      <c r="D21" s="31">
        <v>20</v>
      </c>
      <c r="E21" s="31">
        <f t="shared" si="0"/>
        <v>0.33399999999999996</v>
      </c>
      <c r="F21" s="31"/>
      <c r="G21" s="31">
        <v>4</v>
      </c>
      <c r="H21" s="31">
        <v>1.57</v>
      </c>
      <c r="I21" s="33">
        <v>223.1</v>
      </c>
      <c r="J21" s="78">
        <f t="shared" si="1"/>
        <v>1.333931240657698</v>
      </c>
      <c r="K21" s="33">
        <v>50</v>
      </c>
      <c r="L21" s="78">
        <f t="shared" si="2"/>
        <v>0.66696562032884898</v>
      </c>
      <c r="M21" s="33">
        <v>50</v>
      </c>
      <c r="N21" s="78">
        <f t="shared" si="3"/>
        <v>0.66696562032884898</v>
      </c>
      <c r="O21" s="78">
        <f t="shared" si="4"/>
        <v>2.6678624813153959</v>
      </c>
      <c r="P21" s="33">
        <v>13.33</v>
      </c>
      <c r="Q21" s="78">
        <f t="shared" si="5"/>
        <v>0.35562606875934227</v>
      </c>
      <c r="R21" s="33"/>
      <c r="S21" s="33"/>
      <c r="T21" s="33">
        <v>40</v>
      </c>
      <c r="U21" s="78">
        <f t="shared" si="6"/>
        <v>1.0671449925261585</v>
      </c>
      <c r="V21" s="33">
        <v>14.56</v>
      </c>
      <c r="W21" s="33">
        <f t="shared" si="7"/>
        <v>0.3884407772795217</v>
      </c>
      <c r="X21" s="78">
        <f t="shared" si="8"/>
        <v>4.4790743198804179</v>
      </c>
      <c r="Y21" s="33">
        <v>34</v>
      </c>
      <c r="Z21" s="78">
        <f t="shared" si="9"/>
        <v>1.5228852687593422</v>
      </c>
      <c r="AA21" s="33">
        <v>0.37</v>
      </c>
      <c r="AB21" s="113">
        <f t="shared" si="10"/>
        <v>1.6572574983557548E-2</v>
      </c>
      <c r="AC21" s="78">
        <f t="shared" si="11"/>
        <v>6.018532163623318</v>
      </c>
      <c r="AD21" s="33"/>
      <c r="AE21" s="33">
        <f t="shared" si="12"/>
        <v>0</v>
      </c>
      <c r="AF21" s="33">
        <v>101.92</v>
      </c>
      <c r="AG21" s="78">
        <f t="shared" si="13"/>
        <v>4.5650725468221216</v>
      </c>
      <c r="AH21" s="33">
        <v>2.4300000000000002</v>
      </c>
      <c r="AI21" s="33">
        <v>0.14000000000000001</v>
      </c>
      <c r="AJ21" s="33">
        <v>0.18</v>
      </c>
      <c r="AK21" s="127">
        <v>0.25</v>
      </c>
      <c r="AL21" s="61">
        <f t="shared" si="18"/>
        <v>13.583604710445439</v>
      </c>
      <c r="AM21" s="36">
        <v>50</v>
      </c>
      <c r="AN21" s="36">
        <f t="shared" si="14"/>
        <v>6.7918023552227194</v>
      </c>
      <c r="AO21" s="36">
        <f t="shared" si="15"/>
        <v>6.8053859599331634</v>
      </c>
      <c r="AP21" s="89">
        <v>20</v>
      </c>
      <c r="AQ21" s="89">
        <f t="shared" si="16"/>
        <v>8.1664631519197961</v>
      </c>
      <c r="AR21" s="88">
        <v>7.3995845659683352</v>
      </c>
      <c r="AS21" s="88">
        <f t="shared" si="17"/>
        <v>110.36380595578888</v>
      </c>
    </row>
    <row r="22" spans="1:45" ht="56.25">
      <c r="A22" s="19">
        <v>6</v>
      </c>
      <c r="B22" s="21" t="s">
        <v>10</v>
      </c>
      <c r="C22" s="30"/>
      <c r="D22" s="31">
        <v>10</v>
      </c>
      <c r="E22" s="31">
        <f t="shared" si="0"/>
        <v>0.16699999999999998</v>
      </c>
      <c r="F22" s="31"/>
      <c r="G22" s="31">
        <v>4</v>
      </c>
      <c r="H22" s="31">
        <v>1.57</v>
      </c>
      <c r="I22" s="33">
        <v>223.1</v>
      </c>
      <c r="J22" s="78">
        <f t="shared" si="1"/>
        <v>1.333931240657698</v>
      </c>
      <c r="K22" s="33">
        <v>50</v>
      </c>
      <c r="L22" s="78">
        <f t="shared" si="2"/>
        <v>0.66696562032884898</v>
      </c>
      <c r="M22" s="33">
        <v>50</v>
      </c>
      <c r="N22" s="78">
        <f t="shared" si="3"/>
        <v>0.66696562032884898</v>
      </c>
      <c r="O22" s="78">
        <f t="shared" si="4"/>
        <v>2.6678624813153959</v>
      </c>
      <c r="P22" s="33">
        <v>13.33</v>
      </c>
      <c r="Q22" s="78">
        <f t="shared" si="5"/>
        <v>0.35562606875934227</v>
      </c>
      <c r="R22" s="33"/>
      <c r="S22" s="33"/>
      <c r="T22" s="33">
        <v>40</v>
      </c>
      <c r="U22" s="78">
        <f t="shared" si="6"/>
        <v>1.0671449925261585</v>
      </c>
      <c r="V22" s="33">
        <v>14.56</v>
      </c>
      <c r="W22" s="33">
        <f t="shared" si="7"/>
        <v>0.3884407772795217</v>
      </c>
      <c r="X22" s="78">
        <f t="shared" si="8"/>
        <v>4.4790743198804179</v>
      </c>
      <c r="Y22" s="33">
        <v>34</v>
      </c>
      <c r="Z22" s="78">
        <f t="shared" si="9"/>
        <v>1.5228852687593422</v>
      </c>
      <c r="AA22" s="33">
        <v>0.37</v>
      </c>
      <c r="AB22" s="113">
        <f t="shared" si="10"/>
        <v>1.6572574983557548E-2</v>
      </c>
      <c r="AC22" s="78">
        <f t="shared" si="11"/>
        <v>6.018532163623318</v>
      </c>
      <c r="AD22" s="33"/>
      <c r="AE22" s="33">
        <f t="shared" si="12"/>
        <v>0</v>
      </c>
      <c r="AF22" s="33">
        <v>101.92</v>
      </c>
      <c r="AG22" s="78">
        <f t="shared" si="13"/>
        <v>4.5650725468221216</v>
      </c>
      <c r="AH22" s="33">
        <v>2.4300000000000002</v>
      </c>
      <c r="AI22" s="33">
        <v>0.14000000000000001</v>
      </c>
      <c r="AJ22" s="33">
        <v>0.18</v>
      </c>
      <c r="AK22" s="127">
        <v>0.25</v>
      </c>
      <c r="AL22" s="61">
        <f t="shared" si="18"/>
        <v>13.583604710445439</v>
      </c>
      <c r="AM22" s="36">
        <v>65</v>
      </c>
      <c r="AN22" s="36">
        <f t="shared" si="14"/>
        <v>8.829343061789535</v>
      </c>
      <c r="AO22" s="36">
        <f t="shared" si="15"/>
        <v>3.7429622779632399</v>
      </c>
      <c r="AP22" s="89">
        <v>20</v>
      </c>
      <c r="AQ22" s="89">
        <f t="shared" si="16"/>
        <v>4.4915547335558879</v>
      </c>
      <c r="AR22" s="88">
        <v>4.0697715112825836</v>
      </c>
      <c r="AS22" s="88">
        <f t="shared" si="17"/>
        <v>110.36380595578889</v>
      </c>
    </row>
    <row r="23" spans="1:45" ht="19.5">
      <c r="A23" s="19"/>
      <c r="B23" s="37" t="s">
        <v>14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114"/>
      <c r="AM23" s="115"/>
      <c r="AN23" s="210"/>
      <c r="AO23" s="210"/>
      <c r="AP23" s="210"/>
      <c r="AQ23" s="210"/>
      <c r="AR23" s="88"/>
      <c r="AS23" s="88" t="e">
        <f t="shared" si="17"/>
        <v>#DIV/0!</v>
      </c>
    </row>
    <row r="24" spans="1:45" ht="18.75">
      <c r="A24" s="19">
        <v>7</v>
      </c>
      <c r="B24" s="20" t="s">
        <v>38</v>
      </c>
      <c r="C24" s="30">
        <v>4</v>
      </c>
      <c r="D24" s="31">
        <v>18</v>
      </c>
      <c r="E24" s="31">
        <f t="shared" si="0"/>
        <v>0.30059999999999998</v>
      </c>
      <c r="F24" s="31"/>
      <c r="G24" s="31">
        <v>4</v>
      </c>
      <c r="H24" s="31">
        <v>1.57</v>
      </c>
      <c r="I24" s="33">
        <v>223.1</v>
      </c>
      <c r="J24" s="78">
        <f t="shared" ref="J24:J28" si="19">I24/167.25</f>
        <v>1.333931240657698</v>
      </c>
      <c r="K24" s="33">
        <v>50</v>
      </c>
      <c r="L24" s="78">
        <f t="shared" ref="L24:L28" si="20">J24*K24%</f>
        <v>0.66696562032884898</v>
      </c>
      <c r="M24" s="33">
        <v>50</v>
      </c>
      <c r="N24" s="78">
        <f t="shared" ref="N24:N28" si="21">J24*M24/100</f>
        <v>0.66696562032884898</v>
      </c>
      <c r="O24" s="78">
        <f t="shared" ref="O24:O28" si="22">N24+L24+J24</f>
        <v>2.6678624813153959</v>
      </c>
      <c r="P24" s="33">
        <v>13.33</v>
      </c>
      <c r="Q24" s="78">
        <f t="shared" ref="Q24:Q28" si="23">O24*P24/100</f>
        <v>0.35562606875934227</v>
      </c>
      <c r="R24" s="33"/>
      <c r="S24" s="33"/>
      <c r="T24" s="33">
        <v>40</v>
      </c>
      <c r="U24" s="78">
        <f t="shared" ref="U24:U28" si="24">O24*T24/100</f>
        <v>1.0671449925261585</v>
      </c>
      <c r="V24" s="33">
        <v>14.56</v>
      </c>
      <c r="W24" s="33">
        <f t="shared" ref="W24:W28" si="25">O24*V24/100</f>
        <v>0.3884407772795217</v>
      </c>
      <c r="X24" s="78">
        <f t="shared" ref="X24:X28" si="26">O24+Q24+S24+U24+W24</f>
        <v>4.4790743198804179</v>
      </c>
      <c r="Y24" s="33">
        <v>34</v>
      </c>
      <c r="Z24" s="78">
        <f t="shared" ref="Z24:Z28" si="27">X24*Y24/100</f>
        <v>1.5228852687593422</v>
      </c>
      <c r="AA24" s="33">
        <v>0.37</v>
      </c>
      <c r="AB24" s="113">
        <f t="shared" ref="AB24:AB28" si="28">X24*AA24/100</f>
        <v>1.6572574983557548E-2</v>
      </c>
      <c r="AC24" s="78">
        <f t="shared" ref="AC24:AC28" si="29">AB24+Z24+X24</f>
        <v>6.018532163623318</v>
      </c>
      <c r="AD24" s="33"/>
      <c r="AE24" s="33">
        <f t="shared" ref="AE24:AE28" si="30">AC24*AD24/100</f>
        <v>0</v>
      </c>
      <c r="AF24" s="33">
        <v>101.92</v>
      </c>
      <c r="AG24" s="78">
        <f t="shared" ref="AG24:AG28" si="31">X24*AF24/100</f>
        <v>4.5650725468221216</v>
      </c>
      <c r="AH24" s="33">
        <v>2.4300000000000002</v>
      </c>
      <c r="AI24" s="33">
        <v>0.14000000000000001</v>
      </c>
      <c r="AJ24" s="33">
        <v>0.18</v>
      </c>
      <c r="AK24" s="127">
        <v>0.25</v>
      </c>
      <c r="AL24" s="61">
        <f>AJ24+AI24+AH24+AG24+AC24+AK24</f>
        <v>13.583604710445439</v>
      </c>
      <c r="AM24" s="36">
        <v>45</v>
      </c>
      <c r="AN24" s="36">
        <f t="shared" ref="AN24:AN56" si="32">AL24*AM24/100</f>
        <v>6.1126221197004478</v>
      </c>
      <c r="AO24" s="36">
        <f t="shared" si="15"/>
        <v>5.9206857851418535</v>
      </c>
      <c r="AP24" s="89">
        <v>20</v>
      </c>
      <c r="AQ24" s="89">
        <f>AO24*1.2</f>
        <v>7.104822942170224</v>
      </c>
      <c r="AR24" s="88">
        <v>6.4376385723924523</v>
      </c>
      <c r="AS24" s="88">
        <f t="shared" si="17"/>
        <v>110.36380595578889</v>
      </c>
    </row>
    <row r="25" spans="1:45" ht="56.25">
      <c r="A25" s="19">
        <v>8</v>
      </c>
      <c r="B25" s="20" t="s">
        <v>54</v>
      </c>
      <c r="C25" s="30">
        <v>4</v>
      </c>
      <c r="D25" s="31">
        <v>20</v>
      </c>
      <c r="E25" s="31">
        <f t="shared" si="0"/>
        <v>0.33399999999999996</v>
      </c>
      <c r="F25" s="31"/>
      <c r="G25" s="31">
        <v>4</v>
      </c>
      <c r="H25" s="31">
        <v>1.57</v>
      </c>
      <c r="I25" s="33">
        <v>223.1</v>
      </c>
      <c r="J25" s="78">
        <f t="shared" si="19"/>
        <v>1.333931240657698</v>
      </c>
      <c r="K25" s="33">
        <v>50</v>
      </c>
      <c r="L25" s="78">
        <f t="shared" si="20"/>
        <v>0.66696562032884898</v>
      </c>
      <c r="M25" s="33">
        <v>50</v>
      </c>
      <c r="N25" s="78">
        <f t="shared" si="21"/>
        <v>0.66696562032884898</v>
      </c>
      <c r="O25" s="78">
        <f t="shared" si="22"/>
        <v>2.6678624813153959</v>
      </c>
      <c r="P25" s="33">
        <v>13.33</v>
      </c>
      <c r="Q25" s="78">
        <f t="shared" si="23"/>
        <v>0.35562606875934227</v>
      </c>
      <c r="R25" s="33"/>
      <c r="S25" s="33"/>
      <c r="T25" s="33">
        <v>40</v>
      </c>
      <c r="U25" s="78">
        <f t="shared" si="24"/>
        <v>1.0671449925261585</v>
      </c>
      <c r="V25" s="33">
        <v>14.56</v>
      </c>
      <c r="W25" s="33">
        <f t="shared" si="25"/>
        <v>0.3884407772795217</v>
      </c>
      <c r="X25" s="78">
        <f t="shared" si="26"/>
        <v>4.4790743198804179</v>
      </c>
      <c r="Y25" s="33">
        <v>34</v>
      </c>
      <c r="Z25" s="78">
        <f t="shared" si="27"/>
        <v>1.5228852687593422</v>
      </c>
      <c r="AA25" s="33">
        <v>0.37</v>
      </c>
      <c r="AB25" s="113">
        <f t="shared" si="28"/>
        <v>1.6572574983557548E-2</v>
      </c>
      <c r="AC25" s="78">
        <f t="shared" si="29"/>
        <v>6.018532163623318</v>
      </c>
      <c r="AD25" s="33"/>
      <c r="AE25" s="33">
        <f t="shared" si="30"/>
        <v>0</v>
      </c>
      <c r="AF25" s="33">
        <v>101.92</v>
      </c>
      <c r="AG25" s="78">
        <f t="shared" si="31"/>
        <v>4.5650725468221216</v>
      </c>
      <c r="AH25" s="33">
        <v>2.4300000000000002</v>
      </c>
      <c r="AI25" s="33">
        <v>0.14000000000000001</v>
      </c>
      <c r="AJ25" s="33">
        <v>0.18</v>
      </c>
      <c r="AK25" s="127">
        <v>0.25</v>
      </c>
      <c r="AL25" s="61">
        <f t="shared" ref="AL25:AL28" si="33">AJ25+AI25+AH25+AG25+AC25+AK25</f>
        <v>13.583604710445439</v>
      </c>
      <c r="AM25" s="36">
        <v>70</v>
      </c>
      <c r="AN25" s="36">
        <f t="shared" si="32"/>
        <v>9.5085232973118075</v>
      </c>
      <c r="AO25" s="36">
        <f t="shared" si="15"/>
        <v>7.7127707545909185</v>
      </c>
      <c r="AP25" s="89">
        <v>20</v>
      </c>
      <c r="AQ25" s="89">
        <f t="shared" ref="AQ25:AQ28" si="34">AO25*1.2</f>
        <v>9.2553249055091023</v>
      </c>
      <c r="AR25" s="88">
        <v>8.3861958414307782</v>
      </c>
      <c r="AS25" s="88">
        <f t="shared" si="17"/>
        <v>110.36380595578889</v>
      </c>
    </row>
    <row r="26" spans="1:45" ht="37.5">
      <c r="A26" s="19">
        <v>9</v>
      </c>
      <c r="B26" s="20" t="s">
        <v>64</v>
      </c>
      <c r="C26" s="30">
        <v>3</v>
      </c>
      <c r="D26" s="31">
        <v>7</v>
      </c>
      <c r="E26" s="31">
        <f t="shared" si="0"/>
        <v>0.1169</v>
      </c>
      <c r="F26" s="31"/>
      <c r="G26" s="31">
        <v>4</v>
      </c>
      <c r="H26" s="31">
        <v>1.57</v>
      </c>
      <c r="I26" s="33">
        <v>223.1</v>
      </c>
      <c r="J26" s="78">
        <f t="shared" si="19"/>
        <v>1.333931240657698</v>
      </c>
      <c r="K26" s="33">
        <v>50</v>
      </c>
      <c r="L26" s="78">
        <f t="shared" si="20"/>
        <v>0.66696562032884898</v>
      </c>
      <c r="M26" s="33">
        <v>50</v>
      </c>
      <c r="N26" s="78">
        <f t="shared" si="21"/>
        <v>0.66696562032884898</v>
      </c>
      <c r="O26" s="78">
        <f t="shared" si="22"/>
        <v>2.6678624813153959</v>
      </c>
      <c r="P26" s="33">
        <v>13.33</v>
      </c>
      <c r="Q26" s="78">
        <f t="shared" si="23"/>
        <v>0.35562606875934227</v>
      </c>
      <c r="R26" s="33"/>
      <c r="S26" s="33"/>
      <c r="T26" s="33">
        <v>40</v>
      </c>
      <c r="U26" s="78">
        <f t="shared" si="24"/>
        <v>1.0671449925261585</v>
      </c>
      <c r="V26" s="33">
        <v>14.56</v>
      </c>
      <c r="W26" s="33">
        <f t="shared" si="25"/>
        <v>0.3884407772795217</v>
      </c>
      <c r="X26" s="78">
        <f t="shared" si="26"/>
        <v>4.4790743198804179</v>
      </c>
      <c r="Y26" s="33">
        <v>34</v>
      </c>
      <c r="Z26" s="78">
        <f t="shared" si="27"/>
        <v>1.5228852687593422</v>
      </c>
      <c r="AA26" s="33">
        <v>0.37</v>
      </c>
      <c r="AB26" s="113">
        <f t="shared" si="28"/>
        <v>1.6572574983557548E-2</v>
      </c>
      <c r="AC26" s="78">
        <f t="shared" si="29"/>
        <v>6.018532163623318</v>
      </c>
      <c r="AD26" s="33"/>
      <c r="AE26" s="33">
        <f t="shared" si="30"/>
        <v>0</v>
      </c>
      <c r="AF26" s="33">
        <v>101.92</v>
      </c>
      <c r="AG26" s="78">
        <f t="shared" si="31"/>
        <v>4.5650725468221216</v>
      </c>
      <c r="AH26" s="33">
        <v>2.4300000000000002</v>
      </c>
      <c r="AI26" s="33">
        <v>0.14000000000000001</v>
      </c>
      <c r="AJ26" s="33">
        <v>0.18</v>
      </c>
      <c r="AK26" s="127">
        <v>0.25</v>
      </c>
      <c r="AL26" s="61">
        <f t="shared" si="33"/>
        <v>13.583604710445439</v>
      </c>
      <c r="AM26" s="36">
        <v>45</v>
      </c>
      <c r="AN26" s="36">
        <f t="shared" si="32"/>
        <v>6.1126221197004478</v>
      </c>
      <c r="AO26" s="36">
        <f t="shared" si="15"/>
        <v>2.3024889164440543</v>
      </c>
      <c r="AP26" s="89">
        <v>20</v>
      </c>
      <c r="AQ26" s="89">
        <f t="shared" si="34"/>
        <v>2.7629866997328651</v>
      </c>
      <c r="AR26" s="88">
        <v>2.5035261114859533</v>
      </c>
      <c r="AS26" s="88">
        <f t="shared" si="17"/>
        <v>110.36380595578892</v>
      </c>
    </row>
    <row r="27" spans="1:45" ht="37.5">
      <c r="A27" s="19">
        <v>10</v>
      </c>
      <c r="B27" s="20" t="s">
        <v>55</v>
      </c>
      <c r="C27" s="30">
        <v>4</v>
      </c>
      <c r="D27" s="31">
        <v>31</v>
      </c>
      <c r="E27" s="31">
        <f t="shared" si="0"/>
        <v>0.51769999999999994</v>
      </c>
      <c r="F27" s="31"/>
      <c r="G27" s="31">
        <v>4</v>
      </c>
      <c r="H27" s="31">
        <v>1.57</v>
      </c>
      <c r="I27" s="33">
        <v>223.1</v>
      </c>
      <c r="J27" s="78">
        <f t="shared" si="19"/>
        <v>1.333931240657698</v>
      </c>
      <c r="K27" s="33">
        <v>50</v>
      </c>
      <c r="L27" s="78">
        <f t="shared" si="20"/>
        <v>0.66696562032884898</v>
      </c>
      <c r="M27" s="33">
        <v>50</v>
      </c>
      <c r="N27" s="78">
        <f t="shared" si="21"/>
        <v>0.66696562032884898</v>
      </c>
      <c r="O27" s="78">
        <f t="shared" si="22"/>
        <v>2.6678624813153959</v>
      </c>
      <c r="P27" s="33">
        <v>13.33</v>
      </c>
      <c r="Q27" s="78">
        <f t="shared" si="23"/>
        <v>0.35562606875934227</v>
      </c>
      <c r="R27" s="33"/>
      <c r="S27" s="33"/>
      <c r="T27" s="33">
        <v>40</v>
      </c>
      <c r="U27" s="78">
        <f t="shared" si="24"/>
        <v>1.0671449925261585</v>
      </c>
      <c r="V27" s="33">
        <v>14.56</v>
      </c>
      <c r="W27" s="33">
        <f t="shared" si="25"/>
        <v>0.3884407772795217</v>
      </c>
      <c r="X27" s="78">
        <f t="shared" si="26"/>
        <v>4.4790743198804179</v>
      </c>
      <c r="Y27" s="33">
        <v>34</v>
      </c>
      <c r="Z27" s="78">
        <f t="shared" si="27"/>
        <v>1.5228852687593422</v>
      </c>
      <c r="AA27" s="33">
        <v>0.37</v>
      </c>
      <c r="AB27" s="113">
        <f t="shared" si="28"/>
        <v>1.6572574983557548E-2</v>
      </c>
      <c r="AC27" s="78">
        <f t="shared" si="29"/>
        <v>6.018532163623318</v>
      </c>
      <c r="AD27" s="33"/>
      <c r="AE27" s="33">
        <f t="shared" si="30"/>
        <v>0</v>
      </c>
      <c r="AF27" s="33">
        <v>101.92</v>
      </c>
      <c r="AG27" s="78">
        <f t="shared" si="31"/>
        <v>4.5650725468221216</v>
      </c>
      <c r="AH27" s="33">
        <v>2.4300000000000002</v>
      </c>
      <c r="AI27" s="33">
        <v>0.14000000000000001</v>
      </c>
      <c r="AJ27" s="33">
        <v>0.18</v>
      </c>
      <c r="AK27" s="127">
        <v>0.25</v>
      </c>
      <c r="AL27" s="61">
        <f t="shared" si="33"/>
        <v>13.583604710445439</v>
      </c>
      <c r="AM27" s="36">
        <v>65</v>
      </c>
      <c r="AN27" s="36">
        <f t="shared" si="32"/>
        <v>8.829343061789535</v>
      </c>
      <c r="AO27" s="36">
        <f t="shared" si="15"/>
        <v>11.603183061686046</v>
      </c>
      <c r="AP27" s="89">
        <v>20</v>
      </c>
      <c r="AQ27" s="89">
        <f t="shared" si="34"/>
        <v>13.923819674023255</v>
      </c>
      <c r="AR27" s="88">
        <v>12.616291684976011</v>
      </c>
      <c r="AS27" s="88">
        <f t="shared" si="17"/>
        <v>110.36380595578889</v>
      </c>
    </row>
    <row r="28" spans="1:45" ht="18.75">
      <c r="A28" s="19">
        <v>11</v>
      </c>
      <c r="B28" s="20" t="s">
        <v>15</v>
      </c>
      <c r="C28" s="30">
        <v>3</v>
      </c>
      <c r="D28" s="31">
        <v>30</v>
      </c>
      <c r="E28" s="31">
        <f t="shared" si="0"/>
        <v>0.501</v>
      </c>
      <c r="F28" s="31"/>
      <c r="G28" s="31">
        <v>4</v>
      </c>
      <c r="H28" s="31">
        <v>1.57</v>
      </c>
      <c r="I28" s="33">
        <v>223.1</v>
      </c>
      <c r="J28" s="78">
        <f t="shared" si="19"/>
        <v>1.333931240657698</v>
      </c>
      <c r="K28" s="33">
        <v>50</v>
      </c>
      <c r="L28" s="78">
        <f t="shared" si="20"/>
        <v>0.66696562032884898</v>
      </c>
      <c r="M28" s="33">
        <v>50</v>
      </c>
      <c r="N28" s="78">
        <f t="shared" si="21"/>
        <v>0.66696562032884898</v>
      </c>
      <c r="O28" s="78">
        <f t="shared" si="22"/>
        <v>2.6678624813153959</v>
      </c>
      <c r="P28" s="33">
        <v>13.33</v>
      </c>
      <c r="Q28" s="78">
        <f t="shared" si="23"/>
        <v>0.35562606875934227</v>
      </c>
      <c r="R28" s="33"/>
      <c r="S28" s="33"/>
      <c r="T28" s="33">
        <v>40</v>
      </c>
      <c r="U28" s="78">
        <f t="shared" si="24"/>
        <v>1.0671449925261585</v>
      </c>
      <c r="V28" s="33">
        <v>14.56</v>
      </c>
      <c r="W28" s="33">
        <f t="shared" si="25"/>
        <v>0.3884407772795217</v>
      </c>
      <c r="X28" s="78">
        <f t="shared" si="26"/>
        <v>4.4790743198804179</v>
      </c>
      <c r="Y28" s="33">
        <v>34</v>
      </c>
      <c r="Z28" s="78">
        <f t="shared" si="27"/>
        <v>1.5228852687593422</v>
      </c>
      <c r="AA28" s="33">
        <v>0.37</v>
      </c>
      <c r="AB28" s="113">
        <f t="shared" si="28"/>
        <v>1.6572574983557548E-2</v>
      </c>
      <c r="AC28" s="78">
        <f t="shared" si="29"/>
        <v>6.018532163623318</v>
      </c>
      <c r="AD28" s="33"/>
      <c r="AE28" s="33">
        <f t="shared" si="30"/>
        <v>0</v>
      </c>
      <c r="AF28" s="33">
        <v>101.92</v>
      </c>
      <c r="AG28" s="78">
        <f t="shared" si="31"/>
        <v>4.5650725468221216</v>
      </c>
      <c r="AH28" s="33">
        <v>2.4300000000000002</v>
      </c>
      <c r="AI28" s="33">
        <v>0.14000000000000001</v>
      </c>
      <c r="AJ28" s="33">
        <v>0.18</v>
      </c>
      <c r="AK28" s="127">
        <v>0.25</v>
      </c>
      <c r="AL28" s="61">
        <f t="shared" si="33"/>
        <v>13.583604710445439</v>
      </c>
      <c r="AM28" s="36">
        <v>40</v>
      </c>
      <c r="AN28" s="36">
        <f t="shared" si="32"/>
        <v>5.4334418841781762</v>
      </c>
      <c r="AO28" s="36">
        <f t="shared" si="15"/>
        <v>9.5275403439064306</v>
      </c>
      <c r="AP28" s="89">
        <v>20</v>
      </c>
      <c r="AQ28" s="89">
        <f t="shared" si="34"/>
        <v>11.433048412687716</v>
      </c>
      <c r="AR28" s="88">
        <v>10.35941839235567</v>
      </c>
      <c r="AS28" s="88">
        <f t="shared" si="17"/>
        <v>110.36380595578889</v>
      </c>
    </row>
    <row r="29" spans="1:45" ht="19.5">
      <c r="A29" s="19"/>
      <c r="B29" s="37" t="s">
        <v>16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208"/>
      <c r="AD29" s="208"/>
      <c r="AE29" s="208"/>
      <c r="AF29" s="208"/>
      <c r="AG29" s="208"/>
      <c r="AH29" s="38"/>
      <c r="AI29" s="38"/>
      <c r="AJ29" s="38"/>
      <c r="AK29" s="38"/>
      <c r="AL29" s="114"/>
      <c r="AM29" s="115"/>
      <c r="AN29" s="118"/>
      <c r="AO29" s="210"/>
      <c r="AP29" s="210"/>
      <c r="AQ29" s="210"/>
      <c r="AR29" s="88"/>
      <c r="AS29" s="88" t="e">
        <f t="shared" si="17"/>
        <v>#DIV/0!</v>
      </c>
    </row>
    <row r="30" spans="1:45" ht="18.75">
      <c r="A30" s="19">
        <v>12</v>
      </c>
      <c r="B30" s="20" t="s">
        <v>7</v>
      </c>
      <c r="C30" s="30" t="s">
        <v>94</v>
      </c>
      <c r="D30" s="32">
        <v>60</v>
      </c>
      <c r="E30" s="31">
        <f t="shared" si="0"/>
        <v>1.002</v>
      </c>
      <c r="F30" s="31"/>
      <c r="G30" s="31">
        <v>4</v>
      </c>
      <c r="H30" s="31">
        <v>1.57</v>
      </c>
      <c r="I30" s="33">
        <v>223.1</v>
      </c>
      <c r="J30" s="78">
        <f t="shared" ref="J30:J36" si="35">I30/167.25</f>
        <v>1.333931240657698</v>
      </c>
      <c r="K30" s="33">
        <v>50</v>
      </c>
      <c r="L30" s="78">
        <f t="shared" ref="L30:L36" si="36">J30*K30%</f>
        <v>0.66696562032884898</v>
      </c>
      <c r="M30" s="33">
        <v>50</v>
      </c>
      <c r="N30" s="78">
        <f t="shared" ref="N30:N36" si="37">J30*M30/100</f>
        <v>0.66696562032884898</v>
      </c>
      <c r="O30" s="78">
        <f t="shared" ref="O30:O36" si="38">N30+L30+J30</f>
        <v>2.6678624813153959</v>
      </c>
      <c r="P30" s="33">
        <v>13.33</v>
      </c>
      <c r="Q30" s="78">
        <f t="shared" ref="Q30:Q36" si="39">O30*P30/100</f>
        <v>0.35562606875934227</v>
      </c>
      <c r="R30" s="33"/>
      <c r="S30" s="33"/>
      <c r="T30" s="33">
        <v>40</v>
      </c>
      <c r="U30" s="78">
        <f t="shared" ref="U30:U36" si="40">O30*T30/100</f>
        <v>1.0671449925261585</v>
      </c>
      <c r="V30" s="33">
        <v>14.56</v>
      </c>
      <c r="W30" s="33">
        <f t="shared" ref="W30:W36" si="41">O30*V30/100</f>
        <v>0.3884407772795217</v>
      </c>
      <c r="X30" s="78">
        <f t="shared" ref="X30:X36" si="42">O30+Q30+S30+U30+W30</f>
        <v>4.4790743198804179</v>
      </c>
      <c r="Y30" s="33">
        <v>34</v>
      </c>
      <c r="Z30" s="78">
        <f t="shared" ref="Z30:Z36" si="43">X30*Y30/100</f>
        <v>1.5228852687593422</v>
      </c>
      <c r="AA30" s="33">
        <v>0.37</v>
      </c>
      <c r="AB30" s="113">
        <f t="shared" ref="AB30:AB36" si="44">X30*AA30/100</f>
        <v>1.6572574983557548E-2</v>
      </c>
      <c r="AC30" s="78">
        <f t="shared" ref="AC30:AC36" si="45">AB30+Z30+X30</f>
        <v>6.018532163623318</v>
      </c>
      <c r="AD30" s="33"/>
      <c r="AE30" s="33">
        <f t="shared" ref="AE30:AE36" si="46">AC30*AD30/100</f>
        <v>0</v>
      </c>
      <c r="AF30" s="33">
        <v>101.92</v>
      </c>
      <c r="AG30" s="78">
        <f t="shared" ref="AG30:AG36" si="47">X30*AF30/100</f>
        <v>4.5650725468221216</v>
      </c>
      <c r="AH30" s="33">
        <v>2.4300000000000002</v>
      </c>
      <c r="AI30" s="33">
        <v>0.14000000000000001</v>
      </c>
      <c r="AJ30" s="33">
        <v>0.18</v>
      </c>
      <c r="AK30" s="127">
        <v>0.25</v>
      </c>
      <c r="AL30" s="61">
        <f>AJ30+AI30+AH30+AG30+AC30+AK30</f>
        <v>13.583604710445439</v>
      </c>
      <c r="AM30" s="36">
        <v>45</v>
      </c>
      <c r="AN30" s="36">
        <f t="shared" si="32"/>
        <v>6.1126221197004478</v>
      </c>
      <c r="AO30" s="36">
        <f>(AL30*E30)+(AN30*E30)</f>
        <v>19.73561928380618</v>
      </c>
      <c r="AP30" s="89">
        <v>20</v>
      </c>
      <c r="AQ30" s="89">
        <f>AO30*1.2</f>
        <v>23.682743140567414</v>
      </c>
      <c r="AR30" s="88">
        <v>21.45879524130817</v>
      </c>
      <c r="AS30" s="88">
        <f t="shared" si="17"/>
        <v>110.36380595578892</v>
      </c>
    </row>
    <row r="31" spans="1:45" ht="56.25">
      <c r="A31" s="19">
        <v>13</v>
      </c>
      <c r="B31" s="20" t="s">
        <v>101</v>
      </c>
      <c r="C31" s="30"/>
      <c r="D31" s="32">
        <v>62</v>
      </c>
      <c r="E31" s="31">
        <f t="shared" ref="E31" si="48">D31*0.0167</f>
        <v>1.0353999999999999</v>
      </c>
      <c r="F31" s="31"/>
      <c r="G31" s="31">
        <v>4</v>
      </c>
      <c r="H31" s="31">
        <v>1.57</v>
      </c>
      <c r="I31" s="33">
        <v>223.1</v>
      </c>
      <c r="J31" s="78">
        <f t="shared" si="35"/>
        <v>1.333931240657698</v>
      </c>
      <c r="K31" s="33">
        <v>50</v>
      </c>
      <c r="L31" s="78">
        <f t="shared" si="36"/>
        <v>0.66696562032884898</v>
      </c>
      <c r="M31" s="33">
        <v>50</v>
      </c>
      <c r="N31" s="78">
        <f t="shared" si="37"/>
        <v>0.66696562032884898</v>
      </c>
      <c r="O31" s="78">
        <f t="shared" si="38"/>
        <v>2.6678624813153959</v>
      </c>
      <c r="P31" s="33">
        <v>13.33</v>
      </c>
      <c r="Q31" s="78">
        <f t="shared" si="39"/>
        <v>0.35562606875934227</v>
      </c>
      <c r="R31" s="33"/>
      <c r="S31" s="33"/>
      <c r="T31" s="33">
        <v>40</v>
      </c>
      <c r="U31" s="78">
        <f t="shared" si="40"/>
        <v>1.0671449925261585</v>
      </c>
      <c r="V31" s="33">
        <v>14.56</v>
      </c>
      <c r="W31" s="33">
        <f t="shared" si="41"/>
        <v>0.3884407772795217</v>
      </c>
      <c r="X31" s="78">
        <f t="shared" si="42"/>
        <v>4.4790743198804179</v>
      </c>
      <c r="Y31" s="33">
        <v>34</v>
      </c>
      <c r="Z31" s="78">
        <f t="shared" si="43"/>
        <v>1.5228852687593422</v>
      </c>
      <c r="AA31" s="33">
        <v>0.37</v>
      </c>
      <c r="AB31" s="113">
        <f t="shared" si="44"/>
        <v>1.6572574983557548E-2</v>
      </c>
      <c r="AC31" s="78">
        <f t="shared" si="45"/>
        <v>6.018532163623318</v>
      </c>
      <c r="AD31" s="33"/>
      <c r="AE31" s="33">
        <f t="shared" si="46"/>
        <v>0</v>
      </c>
      <c r="AF31" s="33">
        <v>101.92</v>
      </c>
      <c r="AG31" s="78">
        <f t="shared" si="47"/>
        <v>4.5650725468221216</v>
      </c>
      <c r="AH31" s="33">
        <v>2.4300000000000002</v>
      </c>
      <c r="AI31" s="33">
        <v>0.14000000000000001</v>
      </c>
      <c r="AJ31" s="33">
        <v>0.18</v>
      </c>
      <c r="AK31" s="127">
        <v>0.25</v>
      </c>
      <c r="AL31" s="61">
        <f t="shared" ref="AL31:AL36" si="49">AJ31+AI31+AH31+AG31+AC31+AK31</f>
        <v>13.583604710445439</v>
      </c>
      <c r="AM31" s="36">
        <v>45</v>
      </c>
      <c r="AN31" s="36">
        <f t="shared" ref="AN31" si="50">AL31*AM31/100</f>
        <v>6.1126221197004478</v>
      </c>
      <c r="AO31" s="36">
        <f t="shared" ref="AO31" si="51">(AL31*E31)+(AN31*E31)</f>
        <v>20.393473259933049</v>
      </c>
      <c r="AP31" s="89">
        <v>20</v>
      </c>
      <c r="AQ31" s="89">
        <f t="shared" ref="AQ31:AQ36" si="52">AO31*1.2</f>
        <v>24.472167911919659</v>
      </c>
      <c r="AR31" s="88">
        <v>22.174088416018446</v>
      </c>
      <c r="AS31" s="88">
        <f t="shared" si="17"/>
        <v>110.36380595578889</v>
      </c>
    </row>
    <row r="32" spans="1:45" ht="18.75">
      <c r="A32" s="19">
        <v>14</v>
      </c>
      <c r="B32" s="20" t="s">
        <v>17</v>
      </c>
      <c r="C32" s="30">
        <v>5</v>
      </c>
      <c r="D32" s="31">
        <v>80</v>
      </c>
      <c r="E32" s="31">
        <f t="shared" si="0"/>
        <v>1.3359999999999999</v>
      </c>
      <c r="F32" s="31"/>
      <c r="G32" s="31">
        <v>4</v>
      </c>
      <c r="H32" s="31">
        <v>1.57</v>
      </c>
      <c r="I32" s="33">
        <v>223.1</v>
      </c>
      <c r="J32" s="78">
        <f t="shared" si="35"/>
        <v>1.333931240657698</v>
      </c>
      <c r="K32" s="33">
        <v>50</v>
      </c>
      <c r="L32" s="78">
        <f t="shared" si="36"/>
        <v>0.66696562032884898</v>
      </c>
      <c r="M32" s="33">
        <v>50</v>
      </c>
      <c r="N32" s="78">
        <f t="shared" si="37"/>
        <v>0.66696562032884898</v>
      </c>
      <c r="O32" s="78">
        <f t="shared" si="38"/>
        <v>2.6678624813153959</v>
      </c>
      <c r="P32" s="33">
        <v>13.33</v>
      </c>
      <c r="Q32" s="78">
        <f t="shared" si="39"/>
        <v>0.35562606875934227</v>
      </c>
      <c r="R32" s="33"/>
      <c r="S32" s="33"/>
      <c r="T32" s="33">
        <v>40</v>
      </c>
      <c r="U32" s="78">
        <f t="shared" si="40"/>
        <v>1.0671449925261585</v>
      </c>
      <c r="V32" s="33">
        <v>14.56</v>
      </c>
      <c r="W32" s="33">
        <f t="shared" si="41"/>
        <v>0.3884407772795217</v>
      </c>
      <c r="X32" s="78">
        <f t="shared" si="42"/>
        <v>4.4790743198804179</v>
      </c>
      <c r="Y32" s="33">
        <v>34</v>
      </c>
      <c r="Z32" s="78">
        <f t="shared" si="43"/>
        <v>1.5228852687593422</v>
      </c>
      <c r="AA32" s="33">
        <v>0.37</v>
      </c>
      <c r="AB32" s="113">
        <f t="shared" si="44"/>
        <v>1.6572574983557548E-2</v>
      </c>
      <c r="AC32" s="78">
        <f t="shared" si="45"/>
        <v>6.018532163623318</v>
      </c>
      <c r="AD32" s="33"/>
      <c r="AE32" s="33">
        <f t="shared" si="46"/>
        <v>0</v>
      </c>
      <c r="AF32" s="33">
        <v>101.92</v>
      </c>
      <c r="AG32" s="78">
        <f t="shared" si="47"/>
        <v>4.5650725468221216</v>
      </c>
      <c r="AH32" s="33">
        <v>2.4300000000000002</v>
      </c>
      <c r="AI32" s="33">
        <v>0.14000000000000001</v>
      </c>
      <c r="AJ32" s="33">
        <v>0.18</v>
      </c>
      <c r="AK32" s="127">
        <v>0.25</v>
      </c>
      <c r="AL32" s="61">
        <f t="shared" si="49"/>
        <v>13.583604710445439</v>
      </c>
      <c r="AM32" s="36">
        <v>65</v>
      </c>
      <c r="AN32" s="36">
        <f t="shared" si="32"/>
        <v>8.829343061789535</v>
      </c>
      <c r="AO32" s="36">
        <f t="shared" si="15"/>
        <v>29.943698223705919</v>
      </c>
      <c r="AP32" s="89">
        <v>20</v>
      </c>
      <c r="AQ32" s="89">
        <f t="shared" si="52"/>
        <v>35.932437868447103</v>
      </c>
      <c r="AR32" s="88">
        <v>32.558172090260669</v>
      </c>
      <c r="AS32" s="88">
        <f t="shared" si="17"/>
        <v>110.36380595578889</v>
      </c>
    </row>
    <row r="33" spans="1:45" ht="56.25">
      <c r="A33" s="19">
        <v>15</v>
      </c>
      <c r="B33" s="20" t="s">
        <v>102</v>
      </c>
      <c r="C33" s="30"/>
      <c r="D33" s="31">
        <v>82</v>
      </c>
      <c r="E33" s="31">
        <f t="shared" ref="E33" si="53">D33*0.0167</f>
        <v>1.3694</v>
      </c>
      <c r="F33" s="31"/>
      <c r="G33" s="31">
        <v>4</v>
      </c>
      <c r="H33" s="31">
        <v>1.57</v>
      </c>
      <c r="I33" s="33">
        <v>223.1</v>
      </c>
      <c r="J33" s="78">
        <f t="shared" si="35"/>
        <v>1.333931240657698</v>
      </c>
      <c r="K33" s="33">
        <v>50</v>
      </c>
      <c r="L33" s="78">
        <f t="shared" si="36"/>
        <v>0.66696562032884898</v>
      </c>
      <c r="M33" s="33">
        <v>50</v>
      </c>
      <c r="N33" s="78">
        <f t="shared" si="37"/>
        <v>0.66696562032884898</v>
      </c>
      <c r="O33" s="78">
        <f t="shared" si="38"/>
        <v>2.6678624813153959</v>
      </c>
      <c r="P33" s="33">
        <v>13.33</v>
      </c>
      <c r="Q33" s="78">
        <f t="shared" si="39"/>
        <v>0.35562606875934227</v>
      </c>
      <c r="R33" s="33"/>
      <c r="S33" s="33"/>
      <c r="T33" s="33">
        <v>40</v>
      </c>
      <c r="U33" s="78">
        <f t="shared" si="40"/>
        <v>1.0671449925261585</v>
      </c>
      <c r="V33" s="33">
        <v>14.56</v>
      </c>
      <c r="W33" s="33">
        <f t="shared" si="41"/>
        <v>0.3884407772795217</v>
      </c>
      <c r="X33" s="78">
        <f t="shared" si="42"/>
        <v>4.4790743198804179</v>
      </c>
      <c r="Y33" s="33">
        <v>34</v>
      </c>
      <c r="Z33" s="78">
        <f t="shared" si="43"/>
        <v>1.5228852687593422</v>
      </c>
      <c r="AA33" s="33">
        <v>0.37</v>
      </c>
      <c r="AB33" s="113">
        <f t="shared" si="44"/>
        <v>1.6572574983557548E-2</v>
      </c>
      <c r="AC33" s="78">
        <f t="shared" si="45"/>
        <v>6.018532163623318</v>
      </c>
      <c r="AD33" s="33"/>
      <c r="AE33" s="33">
        <f t="shared" si="46"/>
        <v>0</v>
      </c>
      <c r="AF33" s="33">
        <v>101.92</v>
      </c>
      <c r="AG33" s="78">
        <f t="shared" si="47"/>
        <v>4.5650725468221216</v>
      </c>
      <c r="AH33" s="33">
        <v>2.4300000000000002</v>
      </c>
      <c r="AI33" s="33">
        <v>0.14000000000000001</v>
      </c>
      <c r="AJ33" s="33">
        <v>0.18</v>
      </c>
      <c r="AK33" s="127">
        <v>0.25</v>
      </c>
      <c r="AL33" s="61">
        <f t="shared" si="49"/>
        <v>13.583604710445439</v>
      </c>
      <c r="AM33" s="36">
        <v>65</v>
      </c>
      <c r="AN33" s="36">
        <f t="shared" ref="AN33" si="54">AL33*AM33/100</f>
        <v>8.829343061789535</v>
      </c>
      <c r="AO33" s="36">
        <f t="shared" ref="AO33" si="55">(AL33*E33)+(AN33*E33)</f>
        <v>30.692290679298573</v>
      </c>
      <c r="AP33" s="89">
        <v>20</v>
      </c>
      <c r="AQ33" s="89">
        <f t="shared" si="52"/>
        <v>36.830748815158287</v>
      </c>
      <c r="AR33" s="88">
        <v>33.372126392517188</v>
      </c>
      <c r="AS33" s="88">
        <f t="shared" si="17"/>
        <v>110.36380595578892</v>
      </c>
    </row>
    <row r="34" spans="1:45" ht="37.5">
      <c r="A34" s="19">
        <v>16</v>
      </c>
      <c r="B34" s="20" t="s">
        <v>49</v>
      </c>
      <c r="C34" s="30">
        <v>6</v>
      </c>
      <c r="D34" s="31">
        <v>80</v>
      </c>
      <c r="E34" s="31">
        <f t="shared" si="0"/>
        <v>1.3359999999999999</v>
      </c>
      <c r="F34" s="31"/>
      <c r="G34" s="31">
        <v>4</v>
      </c>
      <c r="H34" s="31">
        <v>1.57</v>
      </c>
      <c r="I34" s="33">
        <v>223.1</v>
      </c>
      <c r="J34" s="78">
        <f t="shared" si="35"/>
        <v>1.333931240657698</v>
      </c>
      <c r="K34" s="33">
        <v>50</v>
      </c>
      <c r="L34" s="78">
        <f t="shared" si="36"/>
        <v>0.66696562032884898</v>
      </c>
      <c r="M34" s="33">
        <v>50</v>
      </c>
      <c r="N34" s="78">
        <f t="shared" si="37"/>
        <v>0.66696562032884898</v>
      </c>
      <c r="O34" s="78">
        <f t="shared" si="38"/>
        <v>2.6678624813153959</v>
      </c>
      <c r="P34" s="33">
        <v>13.33</v>
      </c>
      <c r="Q34" s="78">
        <f t="shared" si="39"/>
        <v>0.35562606875934227</v>
      </c>
      <c r="R34" s="33"/>
      <c r="S34" s="33"/>
      <c r="T34" s="33">
        <v>40</v>
      </c>
      <c r="U34" s="78">
        <f t="shared" si="40"/>
        <v>1.0671449925261585</v>
      </c>
      <c r="V34" s="33">
        <v>14.56</v>
      </c>
      <c r="W34" s="33">
        <f t="shared" si="41"/>
        <v>0.3884407772795217</v>
      </c>
      <c r="X34" s="78">
        <f t="shared" si="42"/>
        <v>4.4790743198804179</v>
      </c>
      <c r="Y34" s="33">
        <v>34</v>
      </c>
      <c r="Z34" s="78">
        <f t="shared" si="43"/>
        <v>1.5228852687593422</v>
      </c>
      <c r="AA34" s="33">
        <v>0.37</v>
      </c>
      <c r="AB34" s="113">
        <f t="shared" si="44"/>
        <v>1.6572574983557548E-2</v>
      </c>
      <c r="AC34" s="78">
        <f t="shared" si="45"/>
        <v>6.018532163623318</v>
      </c>
      <c r="AD34" s="33"/>
      <c r="AE34" s="33">
        <f t="shared" si="46"/>
        <v>0</v>
      </c>
      <c r="AF34" s="33">
        <v>101.92</v>
      </c>
      <c r="AG34" s="78">
        <f t="shared" si="47"/>
        <v>4.5650725468221216</v>
      </c>
      <c r="AH34" s="33">
        <v>2.4300000000000002</v>
      </c>
      <c r="AI34" s="33">
        <v>0.14000000000000001</v>
      </c>
      <c r="AJ34" s="33">
        <v>0.18</v>
      </c>
      <c r="AK34" s="127">
        <v>0.25</v>
      </c>
      <c r="AL34" s="61">
        <f t="shared" si="49"/>
        <v>13.583604710445439</v>
      </c>
      <c r="AM34" s="36">
        <v>80</v>
      </c>
      <c r="AN34" s="36">
        <f t="shared" si="32"/>
        <v>10.866883768356352</v>
      </c>
      <c r="AO34" s="36">
        <f t="shared" si="15"/>
        <v>32.665852607679184</v>
      </c>
      <c r="AP34" s="89">
        <v>20</v>
      </c>
      <c r="AQ34" s="89">
        <f t="shared" si="52"/>
        <v>39.199023129215021</v>
      </c>
      <c r="AR34" s="88">
        <v>35.518005916648001</v>
      </c>
      <c r="AS34" s="88">
        <f t="shared" si="17"/>
        <v>110.36380595578889</v>
      </c>
    </row>
    <row r="35" spans="1:45" ht="37.5">
      <c r="A35" s="19">
        <v>17</v>
      </c>
      <c r="B35" s="20" t="s">
        <v>65</v>
      </c>
      <c r="C35" s="30"/>
      <c r="D35" s="32">
        <v>0</v>
      </c>
      <c r="E35" s="31">
        <f t="shared" si="0"/>
        <v>0</v>
      </c>
      <c r="F35" s="31"/>
      <c r="G35" s="31">
        <v>4</v>
      </c>
      <c r="H35" s="31">
        <v>1.57</v>
      </c>
      <c r="I35" s="33">
        <v>223.1</v>
      </c>
      <c r="J35" s="78">
        <f t="shared" si="35"/>
        <v>1.333931240657698</v>
      </c>
      <c r="K35" s="33">
        <v>50</v>
      </c>
      <c r="L35" s="78">
        <f t="shared" si="36"/>
        <v>0.66696562032884898</v>
      </c>
      <c r="M35" s="33">
        <v>50</v>
      </c>
      <c r="N35" s="78">
        <f t="shared" si="37"/>
        <v>0.66696562032884898</v>
      </c>
      <c r="O35" s="78">
        <f t="shared" si="38"/>
        <v>2.6678624813153959</v>
      </c>
      <c r="P35" s="33">
        <v>13.33</v>
      </c>
      <c r="Q35" s="78">
        <f t="shared" si="39"/>
        <v>0.35562606875934227</v>
      </c>
      <c r="R35" s="33"/>
      <c r="S35" s="33"/>
      <c r="T35" s="33">
        <v>40</v>
      </c>
      <c r="U35" s="78">
        <f t="shared" si="40"/>
        <v>1.0671449925261585</v>
      </c>
      <c r="V35" s="33">
        <v>14.56</v>
      </c>
      <c r="W35" s="33">
        <f t="shared" si="41"/>
        <v>0.3884407772795217</v>
      </c>
      <c r="X35" s="78">
        <f t="shared" si="42"/>
        <v>4.4790743198804179</v>
      </c>
      <c r="Y35" s="33">
        <v>34</v>
      </c>
      <c r="Z35" s="78">
        <f t="shared" si="43"/>
        <v>1.5228852687593422</v>
      </c>
      <c r="AA35" s="33">
        <v>0.37</v>
      </c>
      <c r="AB35" s="113">
        <f t="shared" si="44"/>
        <v>1.6572574983557548E-2</v>
      </c>
      <c r="AC35" s="78">
        <f t="shared" si="45"/>
        <v>6.018532163623318</v>
      </c>
      <c r="AD35" s="33"/>
      <c r="AE35" s="33">
        <f t="shared" si="46"/>
        <v>0</v>
      </c>
      <c r="AF35" s="33">
        <v>101.92</v>
      </c>
      <c r="AG35" s="78">
        <f t="shared" si="47"/>
        <v>4.5650725468221216</v>
      </c>
      <c r="AH35" s="33">
        <v>2.4300000000000002</v>
      </c>
      <c r="AI35" s="33">
        <v>0.14000000000000001</v>
      </c>
      <c r="AJ35" s="33">
        <v>0.18</v>
      </c>
      <c r="AK35" s="127">
        <v>0.25</v>
      </c>
      <c r="AL35" s="61">
        <f t="shared" si="49"/>
        <v>13.583604710445439</v>
      </c>
      <c r="AM35" s="36">
        <v>100</v>
      </c>
      <c r="AN35" s="36">
        <f t="shared" si="32"/>
        <v>13.583604710445439</v>
      </c>
      <c r="AO35" s="36">
        <f t="shared" si="15"/>
        <v>0</v>
      </c>
      <c r="AP35" s="89">
        <v>20</v>
      </c>
      <c r="AQ35" s="89">
        <f t="shared" si="52"/>
        <v>0</v>
      </c>
      <c r="AR35" s="88">
        <v>0</v>
      </c>
      <c r="AS35" s="88" t="e">
        <f t="shared" si="17"/>
        <v>#DIV/0!</v>
      </c>
    </row>
    <row r="36" spans="1:45" ht="37.5">
      <c r="A36" s="19">
        <v>18</v>
      </c>
      <c r="B36" s="20" t="s">
        <v>66</v>
      </c>
      <c r="C36" s="30">
        <v>4</v>
      </c>
      <c r="D36" s="33">
        <v>10</v>
      </c>
      <c r="E36" s="31">
        <f t="shared" si="0"/>
        <v>0.16699999999999998</v>
      </c>
      <c r="F36" s="31"/>
      <c r="G36" s="31">
        <v>4</v>
      </c>
      <c r="H36" s="31">
        <v>1.57</v>
      </c>
      <c r="I36" s="33">
        <v>223.1</v>
      </c>
      <c r="J36" s="78">
        <f t="shared" si="35"/>
        <v>1.333931240657698</v>
      </c>
      <c r="K36" s="33">
        <v>50</v>
      </c>
      <c r="L36" s="78">
        <f t="shared" si="36"/>
        <v>0.66696562032884898</v>
      </c>
      <c r="M36" s="33">
        <v>50</v>
      </c>
      <c r="N36" s="78">
        <f t="shared" si="37"/>
        <v>0.66696562032884898</v>
      </c>
      <c r="O36" s="78">
        <f t="shared" si="38"/>
        <v>2.6678624813153959</v>
      </c>
      <c r="P36" s="33">
        <v>13.33</v>
      </c>
      <c r="Q36" s="78">
        <f t="shared" si="39"/>
        <v>0.35562606875934227</v>
      </c>
      <c r="R36" s="33"/>
      <c r="S36" s="33"/>
      <c r="T36" s="33">
        <v>40</v>
      </c>
      <c r="U36" s="78">
        <f t="shared" si="40"/>
        <v>1.0671449925261585</v>
      </c>
      <c r="V36" s="33">
        <v>14.56</v>
      </c>
      <c r="W36" s="33">
        <f t="shared" si="41"/>
        <v>0.3884407772795217</v>
      </c>
      <c r="X36" s="78">
        <f t="shared" si="42"/>
        <v>4.4790743198804179</v>
      </c>
      <c r="Y36" s="33">
        <v>34</v>
      </c>
      <c r="Z36" s="78">
        <f t="shared" si="43"/>
        <v>1.5228852687593422</v>
      </c>
      <c r="AA36" s="33">
        <v>0.37</v>
      </c>
      <c r="AB36" s="113">
        <f t="shared" si="44"/>
        <v>1.6572574983557548E-2</v>
      </c>
      <c r="AC36" s="78">
        <f t="shared" si="45"/>
        <v>6.018532163623318</v>
      </c>
      <c r="AD36" s="33"/>
      <c r="AE36" s="33">
        <f t="shared" si="46"/>
        <v>0</v>
      </c>
      <c r="AF36" s="33">
        <v>101.92</v>
      </c>
      <c r="AG36" s="78">
        <f t="shared" si="47"/>
        <v>4.5650725468221216</v>
      </c>
      <c r="AH36" s="33">
        <v>2.4300000000000002</v>
      </c>
      <c r="AI36" s="33">
        <v>0.14000000000000001</v>
      </c>
      <c r="AJ36" s="33">
        <v>0.18</v>
      </c>
      <c r="AK36" s="127">
        <v>0.25</v>
      </c>
      <c r="AL36" s="61">
        <f t="shared" si="49"/>
        <v>13.583604710445439</v>
      </c>
      <c r="AM36" s="36">
        <v>65</v>
      </c>
      <c r="AN36" s="36">
        <f t="shared" si="32"/>
        <v>8.829343061789535</v>
      </c>
      <c r="AO36" s="36">
        <f t="shared" si="15"/>
        <v>3.7429622779632399</v>
      </c>
      <c r="AP36" s="89">
        <v>20</v>
      </c>
      <c r="AQ36" s="89">
        <f t="shared" si="52"/>
        <v>4.4915547335558879</v>
      </c>
      <c r="AR36" s="88">
        <v>4.0697715112825836</v>
      </c>
      <c r="AS36" s="88">
        <f t="shared" si="17"/>
        <v>110.36380595578889</v>
      </c>
    </row>
    <row r="37" spans="1:45" ht="19.5">
      <c r="A37" s="19"/>
      <c r="B37" s="37" t="s">
        <v>18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114"/>
      <c r="AM37" s="115"/>
      <c r="AN37" s="210"/>
      <c r="AO37" s="210"/>
      <c r="AP37" s="210"/>
      <c r="AQ37" s="210"/>
      <c r="AR37" s="88"/>
      <c r="AS37" s="88" t="e">
        <f t="shared" si="17"/>
        <v>#DIV/0!</v>
      </c>
    </row>
    <row r="38" spans="1:45" ht="24" customHeight="1">
      <c r="A38" s="19">
        <v>19</v>
      </c>
      <c r="B38" s="20" t="s">
        <v>19</v>
      </c>
      <c r="C38" s="30">
        <v>5</v>
      </c>
      <c r="D38" s="31">
        <v>90</v>
      </c>
      <c r="E38" s="31">
        <f t="shared" si="0"/>
        <v>1.5029999999999999</v>
      </c>
      <c r="F38" s="31"/>
      <c r="G38" s="31">
        <v>4</v>
      </c>
      <c r="H38" s="31">
        <v>1.57</v>
      </c>
      <c r="I38" s="33">
        <v>223.1</v>
      </c>
      <c r="J38" s="78">
        <f t="shared" ref="J38:J40" si="56">I38/167.25</f>
        <v>1.333931240657698</v>
      </c>
      <c r="K38" s="33">
        <v>50</v>
      </c>
      <c r="L38" s="78">
        <f t="shared" ref="L38:L40" si="57">J38*K38%</f>
        <v>0.66696562032884898</v>
      </c>
      <c r="M38" s="33">
        <v>50</v>
      </c>
      <c r="N38" s="78">
        <f t="shared" ref="N38:N40" si="58">J38*M38/100</f>
        <v>0.66696562032884898</v>
      </c>
      <c r="O38" s="78">
        <f t="shared" ref="O38:O40" si="59">N38+L38+J38</f>
        <v>2.6678624813153959</v>
      </c>
      <c r="P38" s="33">
        <v>13.33</v>
      </c>
      <c r="Q38" s="78">
        <f t="shared" ref="Q38:Q40" si="60">O38*P38/100</f>
        <v>0.35562606875934227</v>
      </c>
      <c r="R38" s="33"/>
      <c r="S38" s="33"/>
      <c r="T38" s="33">
        <v>40</v>
      </c>
      <c r="U38" s="78">
        <f t="shared" ref="U38:U40" si="61">O38*T38/100</f>
        <v>1.0671449925261585</v>
      </c>
      <c r="V38" s="33">
        <v>14.56</v>
      </c>
      <c r="W38" s="33">
        <f t="shared" ref="W38:W40" si="62">O38*V38/100</f>
        <v>0.3884407772795217</v>
      </c>
      <c r="X38" s="78">
        <f t="shared" ref="X38:X40" si="63">O38+Q38+S38+U38+W38</f>
        <v>4.4790743198804179</v>
      </c>
      <c r="Y38" s="33">
        <v>34</v>
      </c>
      <c r="Z38" s="78">
        <f t="shared" ref="Z38:Z40" si="64">X38*Y38/100</f>
        <v>1.5228852687593422</v>
      </c>
      <c r="AA38" s="33">
        <v>0.37</v>
      </c>
      <c r="AB38" s="113">
        <f t="shared" ref="AB38:AB40" si="65">X38*AA38/100</f>
        <v>1.6572574983557548E-2</v>
      </c>
      <c r="AC38" s="78">
        <f t="shared" ref="AC38:AC40" si="66">AB38+Z38+X38</f>
        <v>6.018532163623318</v>
      </c>
      <c r="AD38" s="33"/>
      <c r="AE38" s="33">
        <f t="shared" ref="AE38:AE40" si="67">AC38*AD38/100</f>
        <v>0</v>
      </c>
      <c r="AF38" s="33">
        <v>101.92</v>
      </c>
      <c r="AG38" s="78">
        <f t="shared" ref="AG38:AG40" si="68">X38*AF38/100</f>
        <v>4.5650725468221216</v>
      </c>
      <c r="AH38" s="33">
        <v>2.4300000000000002</v>
      </c>
      <c r="AI38" s="33">
        <v>0.14000000000000001</v>
      </c>
      <c r="AJ38" s="33">
        <v>0.18</v>
      </c>
      <c r="AK38" s="127">
        <v>0.25</v>
      </c>
      <c r="AL38" s="61">
        <f>AJ38+AI38+AH38+AG38+AC38+AK38</f>
        <v>13.583604710445439</v>
      </c>
      <c r="AM38" s="36">
        <v>40</v>
      </c>
      <c r="AN38" s="36">
        <f t="shared" si="32"/>
        <v>5.4334418841781762</v>
      </c>
      <c r="AO38" s="36">
        <f t="shared" si="15"/>
        <v>28.582621031719292</v>
      </c>
      <c r="AP38" s="89">
        <v>20</v>
      </c>
      <c r="AQ38" s="89">
        <f>AO38*1.2</f>
        <v>34.299145238063147</v>
      </c>
      <c r="AR38" s="88">
        <v>31.078255177067007</v>
      </c>
      <c r="AS38" s="88">
        <f t="shared" si="17"/>
        <v>110.36380595578889</v>
      </c>
    </row>
    <row r="39" spans="1:45" ht="18.75" hidden="1" customHeight="1">
      <c r="A39" s="19">
        <v>18</v>
      </c>
      <c r="B39" s="20" t="s">
        <v>20</v>
      </c>
      <c r="C39" s="30"/>
      <c r="D39" s="32">
        <v>0</v>
      </c>
      <c r="E39" s="31">
        <f t="shared" si="0"/>
        <v>0</v>
      </c>
      <c r="F39" s="31"/>
      <c r="G39" s="31">
        <v>4</v>
      </c>
      <c r="H39" s="31">
        <v>1.57</v>
      </c>
      <c r="I39" s="33">
        <v>200.32</v>
      </c>
      <c r="J39" s="78">
        <f t="shared" si="56"/>
        <v>1.197727952167414</v>
      </c>
      <c r="K39" s="33">
        <v>50</v>
      </c>
      <c r="L39" s="78">
        <f t="shared" si="57"/>
        <v>0.59886397608370701</v>
      </c>
      <c r="M39" s="33">
        <v>50</v>
      </c>
      <c r="N39" s="78">
        <f t="shared" si="58"/>
        <v>0.59886397608370701</v>
      </c>
      <c r="O39" s="78">
        <f t="shared" si="59"/>
        <v>2.395455904334828</v>
      </c>
      <c r="P39" s="33">
        <v>13.33</v>
      </c>
      <c r="Q39" s="78">
        <f t="shared" si="60"/>
        <v>0.31931427204783258</v>
      </c>
      <c r="R39" s="33"/>
      <c r="S39" s="33"/>
      <c r="T39" s="33">
        <v>40</v>
      </c>
      <c r="U39" s="78">
        <f t="shared" si="61"/>
        <v>0.95818236173393112</v>
      </c>
      <c r="V39" s="33">
        <v>12.34</v>
      </c>
      <c r="W39" s="33">
        <f t="shared" si="62"/>
        <v>0.29559925859491776</v>
      </c>
      <c r="X39" s="78">
        <f t="shared" si="63"/>
        <v>3.9685517967115094</v>
      </c>
      <c r="Y39" s="33">
        <v>34</v>
      </c>
      <c r="Z39" s="78">
        <f t="shared" si="64"/>
        <v>1.3493076108819133</v>
      </c>
      <c r="AA39" s="33">
        <v>0.52</v>
      </c>
      <c r="AB39" s="113">
        <f t="shared" si="65"/>
        <v>2.0636469342899848E-2</v>
      </c>
      <c r="AC39" s="78">
        <f t="shared" si="66"/>
        <v>5.3384958769363227</v>
      </c>
      <c r="AD39" s="33"/>
      <c r="AE39" s="33">
        <f t="shared" si="67"/>
        <v>0</v>
      </c>
      <c r="AF39" s="33">
        <v>108.34</v>
      </c>
      <c r="AG39" s="78">
        <f t="shared" si="68"/>
        <v>4.2995290165572495</v>
      </c>
      <c r="AH39" s="33">
        <v>2.31</v>
      </c>
      <c r="AI39" s="33">
        <v>0.17</v>
      </c>
      <c r="AJ39" s="33">
        <v>0.19</v>
      </c>
      <c r="AK39" s="127"/>
      <c r="AL39" s="61">
        <f t="shared" ref="AL39:AL40" si="69">AJ39+AI39+AH39+AG39+AC39+AK39</f>
        <v>12.308024893493572</v>
      </c>
      <c r="AM39" s="36">
        <v>15</v>
      </c>
      <c r="AN39" s="36">
        <f t="shared" si="32"/>
        <v>1.8462037340240358</v>
      </c>
      <c r="AO39" s="36">
        <f t="shared" si="15"/>
        <v>0</v>
      </c>
      <c r="AP39" s="89">
        <v>20</v>
      </c>
      <c r="AQ39" s="89">
        <f t="shared" ref="AQ39:AQ40" si="70">AO39*1.2</f>
        <v>0</v>
      </c>
      <c r="AR39" s="88">
        <v>0</v>
      </c>
      <c r="AS39" s="88" t="e">
        <f t="shared" si="17"/>
        <v>#DIV/0!</v>
      </c>
    </row>
    <row r="40" spans="1:45" ht="18.75">
      <c r="A40" s="19">
        <v>20</v>
      </c>
      <c r="B40" s="20" t="s">
        <v>4</v>
      </c>
      <c r="C40" s="30"/>
      <c r="D40" s="31">
        <v>35</v>
      </c>
      <c r="E40" s="31">
        <f t="shared" si="0"/>
        <v>0.58450000000000002</v>
      </c>
      <c r="F40" s="31"/>
      <c r="G40" s="31">
        <v>4</v>
      </c>
      <c r="H40" s="31">
        <v>1.57</v>
      </c>
      <c r="I40" s="33">
        <v>223.1</v>
      </c>
      <c r="J40" s="78">
        <f t="shared" si="56"/>
        <v>1.333931240657698</v>
      </c>
      <c r="K40" s="33">
        <v>50</v>
      </c>
      <c r="L40" s="78">
        <f t="shared" si="57"/>
        <v>0.66696562032884898</v>
      </c>
      <c r="M40" s="33">
        <v>50</v>
      </c>
      <c r="N40" s="78">
        <f t="shared" si="58"/>
        <v>0.66696562032884898</v>
      </c>
      <c r="O40" s="78">
        <f t="shared" si="59"/>
        <v>2.6678624813153959</v>
      </c>
      <c r="P40" s="33">
        <v>13.33</v>
      </c>
      <c r="Q40" s="78">
        <f t="shared" si="60"/>
        <v>0.35562606875934227</v>
      </c>
      <c r="R40" s="33"/>
      <c r="S40" s="33"/>
      <c r="T40" s="33">
        <v>40</v>
      </c>
      <c r="U40" s="78">
        <f t="shared" si="61"/>
        <v>1.0671449925261585</v>
      </c>
      <c r="V40" s="33">
        <v>14.56</v>
      </c>
      <c r="W40" s="33">
        <f t="shared" si="62"/>
        <v>0.3884407772795217</v>
      </c>
      <c r="X40" s="78">
        <f t="shared" si="63"/>
        <v>4.4790743198804179</v>
      </c>
      <c r="Y40" s="33">
        <v>34</v>
      </c>
      <c r="Z40" s="78">
        <f t="shared" si="64"/>
        <v>1.5228852687593422</v>
      </c>
      <c r="AA40" s="33">
        <v>0.37</v>
      </c>
      <c r="AB40" s="113">
        <f t="shared" si="65"/>
        <v>1.6572574983557548E-2</v>
      </c>
      <c r="AC40" s="78">
        <f t="shared" si="66"/>
        <v>6.018532163623318</v>
      </c>
      <c r="AD40" s="33"/>
      <c r="AE40" s="33">
        <f t="shared" si="67"/>
        <v>0</v>
      </c>
      <c r="AF40" s="33">
        <v>101.92</v>
      </c>
      <c r="AG40" s="78">
        <f t="shared" si="68"/>
        <v>4.5650725468221216</v>
      </c>
      <c r="AH40" s="33">
        <v>2.4300000000000002</v>
      </c>
      <c r="AI40" s="33">
        <v>0.14000000000000001</v>
      </c>
      <c r="AJ40" s="33">
        <v>0.18</v>
      </c>
      <c r="AK40" s="127">
        <v>0.25</v>
      </c>
      <c r="AL40" s="61">
        <f t="shared" si="69"/>
        <v>13.583604710445439</v>
      </c>
      <c r="AM40" s="36">
        <v>40</v>
      </c>
      <c r="AN40" s="36">
        <f t="shared" si="32"/>
        <v>5.4334418841781762</v>
      </c>
      <c r="AO40" s="36">
        <f t="shared" si="15"/>
        <v>11.115463734557503</v>
      </c>
      <c r="AP40" s="89">
        <v>20</v>
      </c>
      <c r="AQ40" s="89">
        <f t="shared" si="70"/>
        <v>13.338556481469004</v>
      </c>
      <c r="AR40" s="88">
        <v>12.085988124414948</v>
      </c>
      <c r="AS40" s="88">
        <f t="shared" si="17"/>
        <v>110.36380595578889</v>
      </c>
    </row>
    <row r="41" spans="1:45" ht="19.5">
      <c r="A41" s="19"/>
      <c r="B41" s="37" t="s">
        <v>21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114"/>
      <c r="AM41" s="115"/>
      <c r="AN41" s="118"/>
      <c r="AO41" s="210"/>
      <c r="AP41" s="210"/>
      <c r="AQ41" s="210"/>
      <c r="AR41" s="88"/>
      <c r="AS41" s="88" t="e">
        <f t="shared" si="17"/>
        <v>#DIV/0!</v>
      </c>
    </row>
    <row r="42" spans="1:45" ht="37.5">
      <c r="A42" s="19">
        <v>21</v>
      </c>
      <c r="B42" s="20" t="s">
        <v>22</v>
      </c>
      <c r="C42" s="30">
        <v>5</v>
      </c>
      <c r="D42" s="31">
        <v>60</v>
      </c>
      <c r="E42" s="31">
        <f t="shared" ref="E42:E56" si="71">D42*0.0167</f>
        <v>1.002</v>
      </c>
      <c r="F42" s="31"/>
      <c r="G42" s="31">
        <v>4</v>
      </c>
      <c r="H42" s="31">
        <v>1.57</v>
      </c>
      <c r="I42" s="33">
        <v>223.1</v>
      </c>
      <c r="J42" s="78">
        <f t="shared" ref="J42:J47" si="72">I42/167.25</f>
        <v>1.333931240657698</v>
      </c>
      <c r="K42" s="33">
        <v>50</v>
      </c>
      <c r="L42" s="78">
        <f t="shared" ref="L42:L47" si="73">J42*K42%</f>
        <v>0.66696562032884898</v>
      </c>
      <c r="M42" s="33">
        <v>50</v>
      </c>
      <c r="N42" s="78">
        <f t="shared" ref="N42:N47" si="74">J42*M42/100</f>
        <v>0.66696562032884898</v>
      </c>
      <c r="O42" s="78">
        <f t="shared" ref="O42:O47" si="75">N42+L42+J42</f>
        <v>2.6678624813153959</v>
      </c>
      <c r="P42" s="33">
        <v>13.33</v>
      </c>
      <c r="Q42" s="78">
        <f t="shared" ref="Q42:Q47" si="76">O42*P42/100</f>
        <v>0.35562606875934227</v>
      </c>
      <c r="R42" s="33"/>
      <c r="S42" s="33"/>
      <c r="T42" s="33">
        <v>40</v>
      </c>
      <c r="U42" s="78">
        <f t="shared" ref="U42:U47" si="77">O42*T42/100</f>
        <v>1.0671449925261585</v>
      </c>
      <c r="V42" s="33">
        <v>14.56</v>
      </c>
      <c r="W42" s="33">
        <f t="shared" ref="W42:W47" si="78">O42*V42/100</f>
        <v>0.3884407772795217</v>
      </c>
      <c r="X42" s="78">
        <f t="shared" ref="X42:X47" si="79">O42+Q42+S42+U42+W42</f>
        <v>4.4790743198804179</v>
      </c>
      <c r="Y42" s="33">
        <v>34</v>
      </c>
      <c r="Z42" s="78">
        <f t="shared" ref="Z42:Z47" si="80">X42*Y42/100</f>
        <v>1.5228852687593422</v>
      </c>
      <c r="AA42" s="33">
        <v>0.37</v>
      </c>
      <c r="AB42" s="113">
        <f t="shared" ref="AB42:AB47" si="81">X42*AA42/100</f>
        <v>1.6572574983557548E-2</v>
      </c>
      <c r="AC42" s="78">
        <f t="shared" ref="AC42:AC47" si="82">AB42+Z42+X42</f>
        <v>6.018532163623318</v>
      </c>
      <c r="AD42" s="33"/>
      <c r="AE42" s="33">
        <f t="shared" ref="AE42:AE47" si="83">AC42*AD42/100</f>
        <v>0</v>
      </c>
      <c r="AF42" s="33">
        <v>101.92</v>
      </c>
      <c r="AG42" s="78">
        <f t="shared" ref="AG42:AG47" si="84">X42*AF42/100</f>
        <v>4.5650725468221216</v>
      </c>
      <c r="AH42" s="33">
        <v>2.4300000000000002</v>
      </c>
      <c r="AI42" s="33">
        <v>0.14000000000000001</v>
      </c>
      <c r="AJ42" s="33">
        <v>0.18</v>
      </c>
      <c r="AK42" s="127">
        <v>0.25</v>
      </c>
      <c r="AL42" s="61">
        <f>AJ42+AI42+AH42+AG42+AC42+AK42</f>
        <v>13.583604710445439</v>
      </c>
      <c r="AM42" s="36">
        <v>40</v>
      </c>
      <c r="AN42" s="36">
        <f t="shared" si="32"/>
        <v>5.4334418841781762</v>
      </c>
      <c r="AO42" s="36">
        <f t="shared" si="15"/>
        <v>19.055080687812861</v>
      </c>
      <c r="AP42" s="89">
        <v>20</v>
      </c>
      <c r="AQ42" s="89">
        <f>AO42*1.2</f>
        <v>22.866096825375433</v>
      </c>
      <c r="AR42" s="88">
        <v>20.718836784711339</v>
      </c>
      <c r="AS42" s="88">
        <f t="shared" si="17"/>
        <v>110.36380595578889</v>
      </c>
    </row>
    <row r="43" spans="1:45" ht="18" customHeight="1">
      <c r="A43" s="19">
        <v>22</v>
      </c>
      <c r="B43" s="20" t="s">
        <v>23</v>
      </c>
      <c r="C43" s="30">
        <v>5</v>
      </c>
      <c r="D43" s="31">
        <v>60</v>
      </c>
      <c r="E43" s="31">
        <f t="shared" si="71"/>
        <v>1.002</v>
      </c>
      <c r="F43" s="31"/>
      <c r="G43" s="31">
        <v>4</v>
      </c>
      <c r="H43" s="31">
        <v>1.57</v>
      </c>
      <c r="I43" s="33">
        <v>223.1</v>
      </c>
      <c r="J43" s="78">
        <f t="shared" si="72"/>
        <v>1.333931240657698</v>
      </c>
      <c r="K43" s="33">
        <v>50</v>
      </c>
      <c r="L43" s="78">
        <f t="shared" si="73"/>
        <v>0.66696562032884898</v>
      </c>
      <c r="M43" s="33">
        <v>50</v>
      </c>
      <c r="N43" s="78">
        <f t="shared" si="74"/>
        <v>0.66696562032884898</v>
      </c>
      <c r="O43" s="78">
        <f t="shared" si="75"/>
        <v>2.6678624813153959</v>
      </c>
      <c r="P43" s="33">
        <v>13.33</v>
      </c>
      <c r="Q43" s="78">
        <f t="shared" si="76"/>
        <v>0.35562606875934227</v>
      </c>
      <c r="R43" s="33"/>
      <c r="S43" s="33"/>
      <c r="T43" s="33">
        <v>40</v>
      </c>
      <c r="U43" s="78">
        <f t="shared" si="77"/>
        <v>1.0671449925261585</v>
      </c>
      <c r="V43" s="33">
        <v>14.56</v>
      </c>
      <c r="W43" s="33">
        <f t="shared" si="78"/>
        <v>0.3884407772795217</v>
      </c>
      <c r="X43" s="78">
        <f t="shared" si="79"/>
        <v>4.4790743198804179</v>
      </c>
      <c r="Y43" s="33">
        <v>34</v>
      </c>
      <c r="Z43" s="78">
        <f t="shared" si="80"/>
        <v>1.5228852687593422</v>
      </c>
      <c r="AA43" s="33">
        <v>0.37</v>
      </c>
      <c r="AB43" s="113">
        <f t="shared" si="81"/>
        <v>1.6572574983557548E-2</v>
      </c>
      <c r="AC43" s="78">
        <f t="shared" si="82"/>
        <v>6.018532163623318</v>
      </c>
      <c r="AD43" s="33"/>
      <c r="AE43" s="33">
        <f t="shared" si="83"/>
        <v>0</v>
      </c>
      <c r="AF43" s="33">
        <v>101.92</v>
      </c>
      <c r="AG43" s="78">
        <f t="shared" si="84"/>
        <v>4.5650725468221216</v>
      </c>
      <c r="AH43" s="33">
        <v>2.4300000000000002</v>
      </c>
      <c r="AI43" s="33">
        <v>0.14000000000000001</v>
      </c>
      <c r="AJ43" s="33">
        <v>0.18</v>
      </c>
      <c r="AK43" s="127">
        <v>0.25</v>
      </c>
      <c r="AL43" s="61">
        <f t="shared" ref="AL43:AL47" si="85">AJ43+AI43+AH43+AG43+AC43+AK43</f>
        <v>13.583604710445439</v>
      </c>
      <c r="AM43" s="36">
        <v>40</v>
      </c>
      <c r="AN43" s="36">
        <f t="shared" si="32"/>
        <v>5.4334418841781762</v>
      </c>
      <c r="AO43" s="36">
        <f t="shared" si="15"/>
        <v>19.055080687812861</v>
      </c>
      <c r="AP43" s="89">
        <v>20</v>
      </c>
      <c r="AQ43" s="89">
        <f t="shared" ref="AQ43:AQ48" si="86">AO43*1.2</f>
        <v>22.866096825375433</v>
      </c>
      <c r="AR43" s="88">
        <v>20.718836784711339</v>
      </c>
      <c r="AS43" s="88">
        <f t="shared" si="17"/>
        <v>110.36380595578889</v>
      </c>
    </row>
    <row r="44" spans="1:45" ht="18.75" hidden="1">
      <c r="A44" s="19">
        <v>22</v>
      </c>
      <c r="B44" s="20" t="s">
        <v>24</v>
      </c>
      <c r="C44" s="35">
        <v>6</v>
      </c>
      <c r="D44" s="33">
        <v>80</v>
      </c>
      <c r="E44" s="31">
        <f t="shared" si="71"/>
        <v>1.3359999999999999</v>
      </c>
      <c r="F44" s="31"/>
      <c r="G44" s="31">
        <v>4</v>
      </c>
      <c r="H44" s="31">
        <v>1.57</v>
      </c>
      <c r="I44" s="33">
        <v>223.1</v>
      </c>
      <c r="J44" s="78">
        <f t="shared" si="72"/>
        <v>1.333931240657698</v>
      </c>
      <c r="K44" s="33">
        <v>50</v>
      </c>
      <c r="L44" s="78">
        <f t="shared" si="73"/>
        <v>0.66696562032884898</v>
      </c>
      <c r="M44" s="33">
        <v>50</v>
      </c>
      <c r="N44" s="78">
        <f t="shared" si="74"/>
        <v>0.66696562032884898</v>
      </c>
      <c r="O44" s="78">
        <f t="shared" si="75"/>
        <v>2.6678624813153959</v>
      </c>
      <c r="P44" s="33">
        <v>13.33</v>
      </c>
      <c r="Q44" s="78">
        <f t="shared" si="76"/>
        <v>0.35562606875934227</v>
      </c>
      <c r="R44" s="33"/>
      <c r="S44" s="33"/>
      <c r="T44" s="33">
        <v>40</v>
      </c>
      <c r="U44" s="78">
        <f t="shared" si="77"/>
        <v>1.0671449925261585</v>
      </c>
      <c r="V44" s="33">
        <v>14.56</v>
      </c>
      <c r="W44" s="33">
        <f t="shared" si="78"/>
        <v>0.3884407772795217</v>
      </c>
      <c r="X44" s="78">
        <f t="shared" si="79"/>
        <v>4.4790743198804179</v>
      </c>
      <c r="Y44" s="33">
        <v>34</v>
      </c>
      <c r="Z44" s="78">
        <f t="shared" si="80"/>
        <v>1.5228852687593422</v>
      </c>
      <c r="AA44" s="33">
        <v>0.37</v>
      </c>
      <c r="AB44" s="113">
        <f t="shared" si="81"/>
        <v>1.6572574983557548E-2</v>
      </c>
      <c r="AC44" s="78">
        <f t="shared" si="82"/>
        <v>6.018532163623318</v>
      </c>
      <c r="AD44" s="33"/>
      <c r="AE44" s="33">
        <f t="shared" si="83"/>
        <v>0</v>
      </c>
      <c r="AF44" s="33">
        <v>101.92</v>
      </c>
      <c r="AG44" s="78">
        <f t="shared" si="84"/>
        <v>4.5650725468221216</v>
      </c>
      <c r="AH44" s="33">
        <v>2.4300000000000002</v>
      </c>
      <c r="AI44" s="33">
        <v>0.14000000000000001</v>
      </c>
      <c r="AJ44" s="33">
        <v>0.18</v>
      </c>
      <c r="AK44" s="127">
        <v>0.25</v>
      </c>
      <c r="AL44" s="61">
        <f t="shared" si="85"/>
        <v>13.583604710445439</v>
      </c>
      <c r="AM44" s="36">
        <v>15</v>
      </c>
      <c r="AN44" s="36">
        <f t="shared" si="32"/>
        <v>2.0375407065668161</v>
      </c>
      <c r="AO44" s="36">
        <f t="shared" si="15"/>
        <v>20.869850277128368</v>
      </c>
      <c r="AP44" s="89">
        <v>20</v>
      </c>
      <c r="AQ44" s="89">
        <f t="shared" si="86"/>
        <v>25.043820332554041</v>
      </c>
      <c r="AR44" s="88">
        <v>22.692059335636227</v>
      </c>
      <c r="AS44" s="88">
        <f t="shared" si="17"/>
        <v>110.36380595578888</v>
      </c>
    </row>
    <row r="45" spans="1:45" ht="18.75">
      <c r="A45" s="19">
        <v>23</v>
      </c>
      <c r="B45" s="20" t="s">
        <v>25</v>
      </c>
      <c r="C45" s="30">
        <v>5</v>
      </c>
      <c r="D45" s="31">
        <v>75</v>
      </c>
      <c r="E45" s="31">
        <f t="shared" si="71"/>
        <v>1.2524999999999999</v>
      </c>
      <c r="F45" s="31"/>
      <c r="G45" s="31">
        <v>4</v>
      </c>
      <c r="H45" s="31">
        <v>1.57</v>
      </c>
      <c r="I45" s="33">
        <v>223.1</v>
      </c>
      <c r="J45" s="78">
        <f t="shared" si="72"/>
        <v>1.333931240657698</v>
      </c>
      <c r="K45" s="33">
        <v>50</v>
      </c>
      <c r="L45" s="78">
        <f t="shared" si="73"/>
        <v>0.66696562032884898</v>
      </c>
      <c r="M45" s="33">
        <v>50</v>
      </c>
      <c r="N45" s="78">
        <f t="shared" si="74"/>
        <v>0.66696562032884898</v>
      </c>
      <c r="O45" s="78">
        <f t="shared" si="75"/>
        <v>2.6678624813153959</v>
      </c>
      <c r="P45" s="33">
        <v>13.33</v>
      </c>
      <c r="Q45" s="78">
        <f t="shared" si="76"/>
        <v>0.35562606875934227</v>
      </c>
      <c r="R45" s="33"/>
      <c r="S45" s="33"/>
      <c r="T45" s="33">
        <v>40</v>
      </c>
      <c r="U45" s="78">
        <f t="shared" si="77"/>
        <v>1.0671449925261585</v>
      </c>
      <c r="V45" s="33">
        <v>14.56</v>
      </c>
      <c r="W45" s="33">
        <f t="shared" si="78"/>
        <v>0.3884407772795217</v>
      </c>
      <c r="X45" s="78">
        <f t="shared" si="79"/>
        <v>4.4790743198804179</v>
      </c>
      <c r="Y45" s="33">
        <v>34</v>
      </c>
      <c r="Z45" s="78">
        <f t="shared" si="80"/>
        <v>1.5228852687593422</v>
      </c>
      <c r="AA45" s="33">
        <v>0.37</v>
      </c>
      <c r="AB45" s="113">
        <f t="shared" si="81"/>
        <v>1.6572574983557548E-2</v>
      </c>
      <c r="AC45" s="78">
        <f t="shared" si="82"/>
        <v>6.018532163623318</v>
      </c>
      <c r="AD45" s="33"/>
      <c r="AE45" s="33">
        <f t="shared" si="83"/>
        <v>0</v>
      </c>
      <c r="AF45" s="33">
        <v>101.92</v>
      </c>
      <c r="AG45" s="78">
        <f t="shared" si="84"/>
        <v>4.5650725468221216</v>
      </c>
      <c r="AH45" s="33">
        <v>2.4300000000000002</v>
      </c>
      <c r="AI45" s="33">
        <v>0.14000000000000001</v>
      </c>
      <c r="AJ45" s="33">
        <v>0.18</v>
      </c>
      <c r="AK45" s="127">
        <v>0.25</v>
      </c>
      <c r="AL45" s="61">
        <f t="shared" si="85"/>
        <v>13.583604710445439</v>
      </c>
      <c r="AM45" s="36">
        <v>40</v>
      </c>
      <c r="AN45" s="36">
        <f t="shared" si="32"/>
        <v>5.4334418841781762</v>
      </c>
      <c r="AO45" s="36">
        <f t="shared" si="15"/>
        <v>23.818850859766076</v>
      </c>
      <c r="AP45" s="89">
        <v>20</v>
      </c>
      <c r="AQ45" s="89">
        <f t="shared" si="86"/>
        <v>28.582621031719292</v>
      </c>
      <c r="AR45" s="88">
        <v>25.898545980889175</v>
      </c>
      <c r="AS45" s="88">
        <f t="shared" si="17"/>
        <v>110.36380595578889</v>
      </c>
    </row>
    <row r="46" spans="1:45" ht="18.75">
      <c r="A46" s="19">
        <v>24</v>
      </c>
      <c r="B46" s="20" t="s">
        <v>3</v>
      </c>
      <c r="C46" s="34">
        <v>5</v>
      </c>
      <c r="D46" s="32">
        <v>80</v>
      </c>
      <c r="E46" s="31">
        <f t="shared" si="71"/>
        <v>1.3359999999999999</v>
      </c>
      <c r="F46" s="31"/>
      <c r="G46" s="31">
        <v>4</v>
      </c>
      <c r="H46" s="31">
        <v>1.57</v>
      </c>
      <c r="I46" s="33">
        <v>223.1</v>
      </c>
      <c r="J46" s="78">
        <f t="shared" si="72"/>
        <v>1.333931240657698</v>
      </c>
      <c r="K46" s="33">
        <v>50</v>
      </c>
      <c r="L46" s="78">
        <f t="shared" si="73"/>
        <v>0.66696562032884898</v>
      </c>
      <c r="M46" s="33">
        <v>50</v>
      </c>
      <c r="N46" s="78">
        <f t="shared" si="74"/>
        <v>0.66696562032884898</v>
      </c>
      <c r="O46" s="78">
        <f t="shared" si="75"/>
        <v>2.6678624813153959</v>
      </c>
      <c r="P46" s="33">
        <v>13.33</v>
      </c>
      <c r="Q46" s="78">
        <f t="shared" si="76"/>
        <v>0.35562606875934227</v>
      </c>
      <c r="R46" s="33"/>
      <c r="S46" s="33"/>
      <c r="T46" s="33">
        <v>40</v>
      </c>
      <c r="U46" s="78">
        <f t="shared" si="77"/>
        <v>1.0671449925261585</v>
      </c>
      <c r="V46" s="33">
        <v>14.56</v>
      </c>
      <c r="W46" s="33">
        <f t="shared" si="78"/>
        <v>0.3884407772795217</v>
      </c>
      <c r="X46" s="78">
        <f t="shared" si="79"/>
        <v>4.4790743198804179</v>
      </c>
      <c r="Y46" s="33">
        <v>34</v>
      </c>
      <c r="Z46" s="78">
        <f t="shared" si="80"/>
        <v>1.5228852687593422</v>
      </c>
      <c r="AA46" s="33">
        <v>0.37</v>
      </c>
      <c r="AB46" s="113">
        <f t="shared" si="81"/>
        <v>1.6572574983557548E-2</v>
      </c>
      <c r="AC46" s="78">
        <f t="shared" si="82"/>
        <v>6.018532163623318</v>
      </c>
      <c r="AD46" s="33"/>
      <c r="AE46" s="33">
        <f t="shared" si="83"/>
        <v>0</v>
      </c>
      <c r="AF46" s="33">
        <v>101.92</v>
      </c>
      <c r="AG46" s="78">
        <f t="shared" si="84"/>
        <v>4.5650725468221216</v>
      </c>
      <c r="AH46" s="33">
        <v>2.4300000000000002</v>
      </c>
      <c r="AI46" s="33">
        <v>0.14000000000000001</v>
      </c>
      <c r="AJ46" s="33">
        <v>0.18</v>
      </c>
      <c r="AK46" s="127">
        <v>0.25</v>
      </c>
      <c r="AL46" s="61">
        <f t="shared" si="85"/>
        <v>13.583604710445439</v>
      </c>
      <c r="AM46" s="36">
        <v>40</v>
      </c>
      <c r="AN46" s="36">
        <f t="shared" si="32"/>
        <v>5.4334418841781762</v>
      </c>
      <c r="AO46" s="36">
        <f t="shared" si="15"/>
        <v>25.406774250417143</v>
      </c>
      <c r="AP46" s="89">
        <v>20</v>
      </c>
      <c r="AQ46" s="89">
        <f t="shared" si="86"/>
        <v>30.488129100500572</v>
      </c>
      <c r="AR46" s="88">
        <v>27.625115712948446</v>
      </c>
      <c r="AS46" s="88">
        <f t="shared" si="17"/>
        <v>110.36380595578889</v>
      </c>
    </row>
    <row r="47" spans="1:45" ht="15.75" customHeight="1">
      <c r="A47" s="19">
        <v>25</v>
      </c>
      <c r="B47" s="20" t="s">
        <v>26</v>
      </c>
      <c r="C47" s="34">
        <v>5</v>
      </c>
      <c r="D47" s="32">
        <v>30</v>
      </c>
      <c r="E47" s="31">
        <f t="shared" si="71"/>
        <v>0.501</v>
      </c>
      <c r="F47" s="31"/>
      <c r="G47" s="31">
        <v>4</v>
      </c>
      <c r="H47" s="31">
        <v>1.57</v>
      </c>
      <c r="I47" s="33">
        <v>223.1</v>
      </c>
      <c r="J47" s="78">
        <f t="shared" si="72"/>
        <v>1.333931240657698</v>
      </c>
      <c r="K47" s="33">
        <v>50</v>
      </c>
      <c r="L47" s="78">
        <f t="shared" si="73"/>
        <v>0.66696562032884898</v>
      </c>
      <c r="M47" s="33">
        <v>50</v>
      </c>
      <c r="N47" s="78">
        <f t="shared" si="74"/>
        <v>0.66696562032884898</v>
      </c>
      <c r="O47" s="78">
        <f t="shared" si="75"/>
        <v>2.6678624813153959</v>
      </c>
      <c r="P47" s="33">
        <v>13.33</v>
      </c>
      <c r="Q47" s="78">
        <f t="shared" si="76"/>
        <v>0.35562606875934227</v>
      </c>
      <c r="R47" s="33"/>
      <c r="S47" s="33"/>
      <c r="T47" s="33">
        <v>40</v>
      </c>
      <c r="U47" s="78">
        <f t="shared" si="77"/>
        <v>1.0671449925261585</v>
      </c>
      <c r="V47" s="33">
        <v>14.56</v>
      </c>
      <c r="W47" s="33">
        <f t="shared" si="78"/>
        <v>0.3884407772795217</v>
      </c>
      <c r="X47" s="78">
        <f t="shared" si="79"/>
        <v>4.4790743198804179</v>
      </c>
      <c r="Y47" s="33">
        <v>34</v>
      </c>
      <c r="Z47" s="78">
        <f t="shared" si="80"/>
        <v>1.5228852687593422</v>
      </c>
      <c r="AA47" s="33">
        <v>0.37</v>
      </c>
      <c r="AB47" s="113">
        <f t="shared" si="81"/>
        <v>1.6572574983557548E-2</v>
      </c>
      <c r="AC47" s="78">
        <f t="shared" si="82"/>
        <v>6.018532163623318</v>
      </c>
      <c r="AD47" s="33"/>
      <c r="AE47" s="33">
        <f t="shared" si="83"/>
        <v>0</v>
      </c>
      <c r="AF47" s="33">
        <v>101.92</v>
      </c>
      <c r="AG47" s="78">
        <f t="shared" si="84"/>
        <v>4.5650725468221216</v>
      </c>
      <c r="AH47" s="33">
        <v>2.4300000000000002</v>
      </c>
      <c r="AI47" s="33">
        <v>0.14000000000000001</v>
      </c>
      <c r="AJ47" s="33">
        <v>0.18</v>
      </c>
      <c r="AK47" s="127">
        <v>0.25</v>
      </c>
      <c r="AL47" s="61">
        <f t="shared" si="85"/>
        <v>13.583604710445439</v>
      </c>
      <c r="AM47" s="36">
        <v>40</v>
      </c>
      <c r="AN47" s="36">
        <f t="shared" si="32"/>
        <v>5.4334418841781762</v>
      </c>
      <c r="AO47" s="36">
        <f t="shared" si="15"/>
        <v>9.5275403439064306</v>
      </c>
      <c r="AP47" s="89">
        <v>20</v>
      </c>
      <c r="AQ47" s="89">
        <f t="shared" si="86"/>
        <v>11.433048412687716</v>
      </c>
      <c r="AR47" s="88">
        <v>10.35941839235567</v>
      </c>
      <c r="AS47" s="88">
        <f t="shared" si="17"/>
        <v>110.36380595578889</v>
      </c>
    </row>
    <row r="48" spans="1:45" ht="37.5" hidden="1">
      <c r="A48" s="19">
        <v>26</v>
      </c>
      <c r="B48" s="20" t="s">
        <v>27</v>
      </c>
      <c r="C48" s="30">
        <v>6</v>
      </c>
      <c r="D48" s="31">
        <v>95</v>
      </c>
      <c r="E48" s="31">
        <f t="shared" si="71"/>
        <v>1.5865</v>
      </c>
      <c r="F48" s="31"/>
      <c r="G48" s="31">
        <v>4</v>
      </c>
      <c r="H48" s="31">
        <v>1.57</v>
      </c>
      <c r="I48" s="31">
        <v>186.36</v>
      </c>
      <c r="J48" s="31">
        <v>2.2599999999999998</v>
      </c>
      <c r="K48" s="31"/>
      <c r="L48" s="31"/>
      <c r="M48" s="31">
        <v>50</v>
      </c>
      <c r="N48" s="31">
        <f t="shared" ref="N48:N56" si="87">J48*M48/100</f>
        <v>1.1299999999999999</v>
      </c>
      <c r="O48" s="31">
        <f t="shared" ref="O48:O56" si="88">N48+J48</f>
        <v>3.3899999999999997</v>
      </c>
      <c r="P48" s="31">
        <v>11.34</v>
      </c>
      <c r="Q48" s="31">
        <f t="shared" ref="Q48:Q56" si="89">O48*P48/100</f>
        <v>0.38442599999999999</v>
      </c>
      <c r="R48" s="31">
        <v>5.27</v>
      </c>
      <c r="S48" s="31">
        <f t="shared" ref="S48:S56" si="90">O48*R48/100</f>
        <v>0.17865299999999998</v>
      </c>
      <c r="T48" s="31">
        <v>38.4</v>
      </c>
      <c r="U48" s="31">
        <f t="shared" ref="U48:U56" si="91">O48*T48/100</f>
        <v>1.3017599999999998</v>
      </c>
      <c r="V48" s="31">
        <v>12.41</v>
      </c>
      <c r="W48" s="31">
        <f t="shared" ref="W48:W56" si="92">O48*V48/100</f>
        <v>0.42069899999999999</v>
      </c>
      <c r="X48" s="31">
        <f t="shared" ref="X48:X56" si="93">O48+Q48+S48+U48+W48</f>
        <v>5.6755379999999995</v>
      </c>
      <c r="Y48" s="31">
        <v>34</v>
      </c>
      <c r="Z48" s="31">
        <f t="shared" ref="Z48:Z56" si="94">X48*Y48/100</f>
        <v>1.9296829199999999</v>
      </c>
      <c r="AA48" s="31">
        <v>0.52</v>
      </c>
      <c r="AB48" s="31">
        <f t="shared" ref="AB48:AB56" si="95">X48*AA48/100</f>
        <v>2.9512797599999998E-2</v>
      </c>
      <c r="AC48" s="31">
        <f t="shared" ref="AC48:AC56" si="96">AB48+Z48+X48</f>
        <v>7.6347337175999996</v>
      </c>
      <c r="AD48" s="31"/>
      <c r="AE48" s="31">
        <f t="shared" ref="AE48:AE56" si="97">AC48*AD48/100</f>
        <v>0</v>
      </c>
      <c r="AF48" s="36">
        <v>131.83000000000001</v>
      </c>
      <c r="AG48" s="31">
        <f t="shared" ref="AG48:AG56" si="98">X48*AF48/100</f>
        <v>7.4820617454000002</v>
      </c>
      <c r="AH48" s="31">
        <v>0.22</v>
      </c>
      <c r="AI48" s="31">
        <v>0.56999999999999995</v>
      </c>
      <c r="AJ48" s="31"/>
      <c r="AK48" s="127">
        <v>0.25</v>
      </c>
      <c r="AL48" s="61">
        <f t="shared" ref="AL48:AL56" si="99">AJ48+AI48+AH48+AG48+AC48</f>
        <v>15.906795463</v>
      </c>
      <c r="AM48" s="36">
        <v>5</v>
      </c>
      <c r="AN48" s="36">
        <f t="shared" si="32"/>
        <v>0.79533977315000004</v>
      </c>
      <c r="AO48" s="36">
        <f t="shared" si="15"/>
        <v>26.497937552151974</v>
      </c>
      <c r="AP48" s="89">
        <v>20</v>
      </c>
      <c r="AQ48" s="89">
        <f t="shared" si="86"/>
        <v>31.797525062582366</v>
      </c>
      <c r="AR48" s="88"/>
      <c r="AS48" s="88" t="e">
        <f t="shared" si="17"/>
        <v>#DIV/0!</v>
      </c>
    </row>
    <row r="49" spans="1:45" ht="19.5">
      <c r="A49" s="19"/>
      <c r="B49" s="37" t="s">
        <v>28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114"/>
      <c r="AM49" s="115"/>
      <c r="AN49" s="118"/>
      <c r="AO49" s="210"/>
      <c r="AP49" s="210"/>
      <c r="AQ49" s="210"/>
      <c r="AR49" s="88"/>
      <c r="AS49" s="88" t="e">
        <f t="shared" si="17"/>
        <v>#DIV/0!</v>
      </c>
    </row>
    <row r="50" spans="1:45" ht="18.75">
      <c r="A50" s="19">
        <v>26</v>
      </c>
      <c r="B50" s="20" t="s">
        <v>29</v>
      </c>
      <c r="C50" s="30"/>
      <c r="D50" s="31">
        <v>5</v>
      </c>
      <c r="E50" s="31">
        <f t="shared" si="71"/>
        <v>8.3499999999999991E-2</v>
      </c>
      <c r="F50" s="31"/>
      <c r="G50" s="31">
        <v>4</v>
      </c>
      <c r="H50" s="31">
        <v>1.57</v>
      </c>
      <c r="I50" s="33">
        <v>223.1</v>
      </c>
      <c r="J50" s="78">
        <f t="shared" ref="J50:J54" si="100">I50/167.25</f>
        <v>1.333931240657698</v>
      </c>
      <c r="K50" s="33">
        <v>50</v>
      </c>
      <c r="L50" s="78">
        <f t="shared" ref="L50:L54" si="101">J50*K50%</f>
        <v>0.66696562032884898</v>
      </c>
      <c r="M50" s="33">
        <v>50</v>
      </c>
      <c r="N50" s="78">
        <f t="shared" ref="N50:N54" si="102">J50*M50/100</f>
        <v>0.66696562032884898</v>
      </c>
      <c r="O50" s="78">
        <f t="shared" ref="O50:O54" si="103">N50+L50+J50</f>
        <v>2.6678624813153959</v>
      </c>
      <c r="P50" s="33">
        <v>13.33</v>
      </c>
      <c r="Q50" s="78">
        <f t="shared" ref="Q50:Q54" si="104">O50*P50/100</f>
        <v>0.35562606875934227</v>
      </c>
      <c r="R50" s="33"/>
      <c r="S50" s="33"/>
      <c r="T50" s="33">
        <v>40</v>
      </c>
      <c r="U50" s="78">
        <f t="shared" ref="U50:U54" si="105">O50*T50/100</f>
        <v>1.0671449925261585</v>
      </c>
      <c r="V50" s="33">
        <v>14.56</v>
      </c>
      <c r="W50" s="33">
        <f t="shared" ref="W50:W54" si="106">O50*V50/100</f>
        <v>0.3884407772795217</v>
      </c>
      <c r="X50" s="78">
        <f t="shared" ref="X50:X54" si="107">O50+Q50+S50+U50+W50</f>
        <v>4.4790743198804179</v>
      </c>
      <c r="Y50" s="33">
        <v>34</v>
      </c>
      <c r="Z50" s="78">
        <f t="shared" ref="Z50:Z54" si="108">X50*Y50/100</f>
        <v>1.5228852687593422</v>
      </c>
      <c r="AA50" s="33">
        <v>0.37</v>
      </c>
      <c r="AB50" s="113">
        <f t="shared" ref="AB50:AB54" si="109">X50*AA50/100</f>
        <v>1.6572574983557548E-2</v>
      </c>
      <c r="AC50" s="78">
        <f t="shared" ref="AC50:AC54" si="110">AB50+Z50+X50</f>
        <v>6.018532163623318</v>
      </c>
      <c r="AD50" s="33"/>
      <c r="AE50" s="33">
        <f t="shared" ref="AE50:AE54" si="111">AC50*AD50/100</f>
        <v>0</v>
      </c>
      <c r="AF50" s="33">
        <v>101.92</v>
      </c>
      <c r="AG50" s="78">
        <f t="shared" ref="AG50:AG54" si="112">X50*AF50/100</f>
        <v>4.5650725468221216</v>
      </c>
      <c r="AH50" s="33">
        <v>2.4300000000000002</v>
      </c>
      <c r="AI50" s="33">
        <v>0.14000000000000001</v>
      </c>
      <c r="AJ50" s="33">
        <v>0.18</v>
      </c>
      <c r="AK50" s="127">
        <v>0.25</v>
      </c>
      <c r="AL50" s="61">
        <f>AJ50+AI50+AH50+AG50+AC50+AK50</f>
        <v>13.583604710445439</v>
      </c>
      <c r="AM50" s="36">
        <v>155</v>
      </c>
      <c r="AN50" s="36">
        <f t="shared" si="32"/>
        <v>21.054587301190431</v>
      </c>
      <c r="AO50" s="36">
        <f t="shared" si="15"/>
        <v>2.8922890329715947</v>
      </c>
      <c r="AP50" s="89">
        <v>20</v>
      </c>
      <c r="AQ50" s="89">
        <f>AO50*1.2</f>
        <v>3.4707468395659133</v>
      </c>
      <c r="AR50" s="88">
        <v>3.1448234405365421</v>
      </c>
      <c r="AS50" s="88">
        <f t="shared" si="17"/>
        <v>110.36380595578889</v>
      </c>
    </row>
    <row r="51" spans="1:45" ht="18.75">
      <c r="A51" s="19">
        <v>27</v>
      </c>
      <c r="B51" s="20" t="s">
        <v>30</v>
      </c>
      <c r="C51" s="30"/>
      <c r="D51" s="31">
        <v>5</v>
      </c>
      <c r="E51" s="31">
        <f t="shared" si="71"/>
        <v>8.3499999999999991E-2</v>
      </c>
      <c r="F51" s="31"/>
      <c r="G51" s="31">
        <v>4</v>
      </c>
      <c r="H51" s="31">
        <v>1.57</v>
      </c>
      <c r="I51" s="33">
        <v>223.1</v>
      </c>
      <c r="J51" s="78">
        <f t="shared" si="100"/>
        <v>1.333931240657698</v>
      </c>
      <c r="K51" s="33">
        <v>50</v>
      </c>
      <c r="L51" s="78">
        <f t="shared" si="101"/>
        <v>0.66696562032884898</v>
      </c>
      <c r="M51" s="33">
        <v>50</v>
      </c>
      <c r="N51" s="78">
        <f t="shared" si="102"/>
        <v>0.66696562032884898</v>
      </c>
      <c r="O51" s="78">
        <f t="shared" si="103"/>
        <v>2.6678624813153959</v>
      </c>
      <c r="P51" s="33">
        <v>13.33</v>
      </c>
      <c r="Q51" s="78">
        <f t="shared" si="104"/>
        <v>0.35562606875934227</v>
      </c>
      <c r="R51" s="33"/>
      <c r="S51" s="33"/>
      <c r="T51" s="33">
        <v>40</v>
      </c>
      <c r="U51" s="78">
        <f t="shared" si="105"/>
        <v>1.0671449925261585</v>
      </c>
      <c r="V51" s="33">
        <v>14.56</v>
      </c>
      <c r="W51" s="33">
        <f t="shared" si="106"/>
        <v>0.3884407772795217</v>
      </c>
      <c r="X51" s="78">
        <f t="shared" si="107"/>
        <v>4.4790743198804179</v>
      </c>
      <c r="Y51" s="33">
        <v>34</v>
      </c>
      <c r="Z51" s="78">
        <f t="shared" si="108"/>
        <v>1.5228852687593422</v>
      </c>
      <c r="AA51" s="33">
        <v>0.37</v>
      </c>
      <c r="AB51" s="113">
        <f t="shared" si="109"/>
        <v>1.6572574983557548E-2</v>
      </c>
      <c r="AC51" s="78">
        <f t="shared" si="110"/>
        <v>6.018532163623318</v>
      </c>
      <c r="AD51" s="33"/>
      <c r="AE51" s="33">
        <f t="shared" si="111"/>
        <v>0</v>
      </c>
      <c r="AF51" s="33">
        <v>101.92</v>
      </c>
      <c r="AG51" s="78">
        <f t="shared" si="112"/>
        <v>4.5650725468221216</v>
      </c>
      <c r="AH51" s="33">
        <v>2.4300000000000002</v>
      </c>
      <c r="AI51" s="33">
        <v>0.14000000000000001</v>
      </c>
      <c r="AJ51" s="33">
        <v>0.18</v>
      </c>
      <c r="AK51" s="127">
        <v>0.25</v>
      </c>
      <c r="AL51" s="61">
        <f t="shared" ref="AL51:AL54" si="113">AJ51+AI51+AH51+AG51+AC51+AK51</f>
        <v>13.583604710445439</v>
      </c>
      <c r="AM51" s="36">
        <v>155</v>
      </c>
      <c r="AN51" s="36">
        <f t="shared" si="32"/>
        <v>21.054587301190431</v>
      </c>
      <c r="AO51" s="36">
        <f t="shared" si="15"/>
        <v>2.8922890329715947</v>
      </c>
      <c r="AP51" s="89">
        <v>20</v>
      </c>
      <c r="AQ51" s="89">
        <f t="shared" ref="AQ51:AQ56" si="114">AO51*1.2</f>
        <v>3.4707468395659133</v>
      </c>
      <c r="AR51" s="88">
        <v>3.1448234405365421</v>
      </c>
      <c r="AS51" s="88">
        <f t="shared" si="17"/>
        <v>110.36380595578889</v>
      </c>
    </row>
    <row r="52" spans="1:45" ht="0.75" customHeight="1">
      <c r="A52" s="19">
        <v>28</v>
      </c>
      <c r="B52" s="20" t="s">
        <v>31</v>
      </c>
      <c r="C52" s="30">
        <v>4</v>
      </c>
      <c r="D52" s="31">
        <v>10</v>
      </c>
      <c r="E52" s="31">
        <f t="shared" si="71"/>
        <v>0.16699999999999998</v>
      </c>
      <c r="F52" s="31"/>
      <c r="G52" s="31">
        <v>4</v>
      </c>
      <c r="H52" s="31">
        <v>1.57</v>
      </c>
      <c r="I52" s="33">
        <v>223.1</v>
      </c>
      <c r="J52" s="78">
        <f t="shared" si="100"/>
        <v>1.333931240657698</v>
      </c>
      <c r="K52" s="33">
        <v>50</v>
      </c>
      <c r="L52" s="78">
        <f t="shared" si="101"/>
        <v>0.66696562032884898</v>
      </c>
      <c r="M52" s="33">
        <v>50</v>
      </c>
      <c r="N52" s="78">
        <f t="shared" si="102"/>
        <v>0.66696562032884898</v>
      </c>
      <c r="O52" s="78">
        <f t="shared" si="103"/>
        <v>2.6678624813153959</v>
      </c>
      <c r="P52" s="33">
        <v>13.33</v>
      </c>
      <c r="Q52" s="78">
        <f t="shared" si="104"/>
        <v>0.35562606875934227</v>
      </c>
      <c r="R52" s="33"/>
      <c r="S52" s="33"/>
      <c r="T52" s="33">
        <v>40</v>
      </c>
      <c r="U52" s="78">
        <f t="shared" si="105"/>
        <v>1.0671449925261585</v>
      </c>
      <c r="V52" s="33">
        <v>14.56</v>
      </c>
      <c r="W52" s="33">
        <f t="shared" si="106"/>
        <v>0.3884407772795217</v>
      </c>
      <c r="X52" s="78">
        <f t="shared" si="107"/>
        <v>4.4790743198804179</v>
      </c>
      <c r="Y52" s="33">
        <v>34</v>
      </c>
      <c r="Z52" s="78">
        <f t="shared" si="108"/>
        <v>1.5228852687593422</v>
      </c>
      <c r="AA52" s="33">
        <v>0.37</v>
      </c>
      <c r="AB52" s="113">
        <f t="shared" si="109"/>
        <v>1.6572574983557548E-2</v>
      </c>
      <c r="AC52" s="78">
        <f t="shared" si="110"/>
        <v>6.018532163623318</v>
      </c>
      <c r="AD52" s="33"/>
      <c r="AE52" s="33">
        <f t="shared" si="111"/>
        <v>0</v>
      </c>
      <c r="AF52" s="33">
        <v>101.92</v>
      </c>
      <c r="AG52" s="78">
        <f t="shared" si="112"/>
        <v>4.5650725468221216</v>
      </c>
      <c r="AH52" s="33">
        <v>2.4300000000000002</v>
      </c>
      <c r="AI52" s="33">
        <v>0.14000000000000001</v>
      </c>
      <c r="AJ52" s="33">
        <v>0.18</v>
      </c>
      <c r="AK52" s="127">
        <v>0.25</v>
      </c>
      <c r="AL52" s="61">
        <f t="shared" si="113"/>
        <v>13.583604710445439</v>
      </c>
      <c r="AM52" s="36">
        <v>50</v>
      </c>
      <c r="AN52" s="36">
        <f t="shared" si="32"/>
        <v>6.7918023552227194</v>
      </c>
      <c r="AO52" s="36">
        <f t="shared" si="15"/>
        <v>3.4026929799665817</v>
      </c>
      <c r="AP52" s="89">
        <v>20</v>
      </c>
      <c r="AQ52" s="89">
        <f t="shared" si="114"/>
        <v>4.0832315759598981</v>
      </c>
      <c r="AR52" s="88">
        <v>3.6997922829841676</v>
      </c>
      <c r="AS52" s="88">
        <f t="shared" si="17"/>
        <v>110.36380595578888</v>
      </c>
    </row>
    <row r="53" spans="1:45" ht="18.75">
      <c r="A53" s="19">
        <v>28</v>
      </c>
      <c r="B53" s="20" t="s">
        <v>32</v>
      </c>
      <c r="C53" s="30">
        <v>3</v>
      </c>
      <c r="D53" s="31">
        <v>4</v>
      </c>
      <c r="E53" s="31">
        <f t="shared" si="71"/>
        <v>6.6799999999999998E-2</v>
      </c>
      <c r="F53" s="31"/>
      <c r="G53" s="31">
        <v>4</v>
      </c>
      <c r="H53" s="31">
        <v>1.57</v>
      </c>
      <c r="I53" s="33">
        <v>223.1</v>
      </c>
      <c r="J53" s="78">
        <f t="shared" si="100"/>
        <v>1.333931240657698</v>
      </c>
      <c r="K53" s="33">
        <v>50</v>
      </c>
      <c r="L53" s="78">
        <f t="shared" si="101"/>
        <v>0.66696562032884898</v>
      </c>
      <c r="M53" s="33">
        <v>50</v>
      </c>
      <c r="N53" s="78">
        <f t="shared" si="102"/>
        <v>0.66696562032884898</v>
      </c>
      <c r="O53" s="78">
        <f t="shared" si="103"/>
        <v>2.6678624813153959</v>
      </c>
      <c r="P53" s="33">
        <v>13.33</v>
      </c>
      <c r="Q53" s="78">
        <f t="shared" si="104"/>
        <v>0.35562606875934227</v>
      </c>
      <c r="R53" s="33"/>
      <c r="S53" s="33"/>
      <c r="T53" s="33">
        <v>40</v>
      </c>
      <c r="U53" s="78">
        <f t="shared" si="105"/>
        <v>1.0671449925261585</v>
      </c>
      <c r="V53" s="33">
        <v>14.56</v>
      </c>
      <c r="W53" s="33">
        <f t="shared" si="106"/>
        <v>0.3884407772795217</v>
      </c>
      <c r="X53" s="78">
        <f t="shared" si="107"/>
        <v>4.4790743198804179</v>
      </c>
      <c r="Y53" s="33">
        <v>34</v>
      </c>
      <c r="Z53" s="78">
        <f t="shared" si="108"/>
        <v>1.5228852687593422</v>
      </c>
      <c r="AA53" s="33">
        <v>0.37</v>
      </c>
      <c r="AB53" s="113">
        <f t="shared" si="109"/>
        <v>1.6572574983557548E-2</v>
      </c>
      <c r="AC53" s="78">
        <f t="shared" si="110"/>
        <v>6.018532163623318</v>
      </c>
      <c r="AD53" s="33"/>
      <c r="AE53" s="33">
        <f t="shared" si="111"/>
        <v>0</v>
      </c>
      <c r="AF53" s="33">
        <v>101.92</v>
      </c>
      <c r="AG53" s="78">
        <f t="shared" si="112"/>
        <v>4.5650725468221216</v>
      </c>
      <c r="AH53" s="33">
        <v>2.4300000000000002</v>
      </c>
      <c r="AI53" s="33">
        <v>0.14000000000000001</v>
      </c>
      <c r="AJ53" s="33">
        <v>0.18</v>
      </c>
      <c r="AK53" s="127">
        <v>0.25</v>
      </c>
      <c r="AL53" s="61">
        <f t="shared" si="113"/>
        <v>13.583604710445439</v>
      </c>
      <c r="AM53" s="36">
        <v>155</v>
      </c>
      <c r="AN53" s="36">
        <f t="shared" si="32"/>
        <v>21.054587301190431</v>
      </c>
      <c r="AO53" s="36">
        <f t="shared" si="15"/>
        <v>2.313831226377276</v>
      </c>
      <c r="AP53" s="89">
        <v>20</v>
      </c>
      <c r="AQ53" s="89">
        <f t="shared" si="114"/>
        <v>2.7765974716527313</v>
      </c>
      <c r="AR53" s="88">
        <v>2.5158587524292337</v>
      </c>
      <c r="AS53" s="88">
        <f t="shared" si="17"/>
        <v>110.36380595578892</v>
      </c>
    </row>
    <row r="54" spans="1:45" ht="22.5" customHeight="1">
      <c r="A54" s="19">
        <v>29</v>
      </c>
      <c r="B54" s="20" t="s">
        <v>33</v>
      </c>
      <c r="C54" s="30">
        <v>3</v>
      </c>
      <c r="D54" s="31">
        <v>15</v>
      </c>
      <c r="E54" s="31">
        <f t="shared" si="71"/>
        <v>0.2505</v>
      </c>
      <c r="F54" s="31"/>
      <c r="G54" s="31">
        <v>4</v>
      </c>
      <c r="H54" s="31">
        <v>1.57</v>
      </c>
      <c r="I54" s="33">
        <v>223.1</v>
      </c>
      <c r="J54" s="78">
        <f t="shared" si="100"/>
        <v>1.333931240657698</v>
      </c>
      <c r="K54" s="33">
        <v>50</v>
      </c>
      <c r="L54" s="78">
        <f t="shared" si="101"/>
        <v>0.66696562032884898</v>
      </c>
      <c r="M54" s="33">
        <v>50</v>
      </c>
      <c r="N54" s="78">
        <f t="shared" si="102"/>
        <v>0.66696562032884898</v>
      </c>
      <c r="O54" s="78">
        <f t="shared" si="103"/>
        <v>2.6678624813153959</v>
      </c>
      <c r="P54" s="33">
        <v>13.33</v>
      </c>
      <c r="Q54" s="78">
        <f t="shared" si="104"/>
        <v>0.35562606875934227</v>
      </c>
      <c r="R54" s="33"/>
      <c r="S54" s="33"/>
      <c r="T54" s="33">
        <v>40</v>
      </c>
      <c r="U54" s="78">
        <f t="shared" si="105"/>
        <v>1.0671449925261585</v>
      </c>
      <c r="V54" s="33">
        <v>14.56</v>
      </c>
      <c r="W54" s="33">
        <f t="shared" si="106"/>
        <v>0.3884407772795217</v>
      </c>
      <c r="X54" s="78">
        <f t="shared" si="107"/>
        <v>4.4790743198804179</v>
      </c>
      <c r="Y54" s="33">
        <v>34</v>
      </c>
      <c r="Z54" s="78">
        <f t="shared" si="108"/>
        <v>1.5228852687593422</v>
      </c>
      <c r="AA54" s="33">
        <v>0.37</v>
      </c>
      <c r="AB54" s="113">
        <f t="shared" si="109"/>
        <v>1.6572574983557548E-2</v>
      </c>
      <c r="AC54" s="78">
        <f t="shared" si="110"/>
        <v>6.018532163623318</v>
      </c>
      <c r="AD54" s="33"/>
      <c r="AE54" s="33">
        <f t="shared" si="111"/>
        <v>0</v>
      </c>
      <c r="AF54" s="33">
        <v>101.92</v>
      </c>
      <c r="AG54" s="78">
        <f t="shared" si="112"/>
        <v>4.5650725468221216</v>
      </c>
      <c r="AH54" s="33">
        <v>2.4300000000000002</v>
      </c>
      <c r="AI54" s="33">
        <v>0.14000000000000001</v>
      </c>
      <c r="AJ54" s="33">
        <v>0.18</v>
      </c>
      <c r="AK54" s="127">
        <v>0.25</v>
      </c>
      <c r="AL54" s="61">
        <f t="shared" si="113"/>
        <v>13.583604710445439</v>
      </c>
      <c r="AM54" s="36">
        <v>130</v>
      </c>
      <c r="AN54" s="36">
        <f t="shared" si="32"/>
        <v>17.65868612357907</v>
      </c>
      <c r="AO54" s="36">
        <f t="shared" si="15"/>
        <v>7.8261938539231393</v>
      </c>
      <c r="AP54" s="89">
        <v>20</v>
      </c>
      <c r="AQ54" s="89">
        <f t="shared" si="114"/>
        <v>9.3914326247077664</v>
      </c>
      <c r="AR54" s="88">
        <v>8.5095222508635864</v>
      </c>
      <c r="AS54" s="88">
        <f t="shared" si="17"/>
        <v>110.36380595578888</v>
      </c>
    </row>
    <row r="55" spans="1:45" ht="37.5" hidden="1">
      <c r="A55" s="19">
        <v>32</v>
      </c>
      <c r="B55" s="20" t="s">
        <v>43</v>
      </c>
      <c r="C55" s="30">
        <v>3</v>
      </c>
      <c r="D55" s="31">
        <v>2</v>
      </c>
      <c r="E55" s="31">
        <f t="shared" si="71"/>
        <v>3.3399999999999999E-2</v>
      </c>
      <c r="F55" s="31"/>
      <c r="G55" s="31">
        <v>4</v>
      </c>
      <c r="H55" s="31">
        <v>1.57</v>
      </c>
      <c r="I55" s="31">
        <v>186.36</v>
      </c>
      <c r="J55" s="31">
        <v>2.2599999999999998</v>
      </c>
      <c r="K55" s="31"/>
      <c r="L55" s="31"/>
      <c r="M55" s="31">
        <v>50</v>
      </c>
      <c r="N55" s="31">
        <f t="shared" si="87"/>
        <v>1.1299999999999999</v>
      </c>
      <c r="O55" s="31">
        <f t="shared" si="88"/>
        <v>3.3899999999999997</v>
      </c>
      <c r="P55" s="31">
        <v>11.34</v>
      </c>
      <c r="Q55" s="31">
        <f t="shared" si="89"/>
        <v>0.38442599999999999</v>
      </c>
      <c r="R55" s="31">
        <v>5.27</v>
      </c>
      <c r="S55" s="31">
        <f t="shared" si="90"/>
        <v>0.17865299999999998</v>
      </c>
      <c r="T55" s="31">
        <v>38.4</v>
      </c>
      <c r="U55" s="31">
        <f t="shared" si="91"/>
        <v>1.3017599999999998</v>
      </c>
      <c r="V55" s="31">
        <v>12.41</v>
      </c>
      <c r="W55" s="31">
        <f t="shared" si="92"/>
        <v>0.42069899999999999</v>
      </c>
      <c r="X55" s="31">
        <f t="shared" si="93"/>
        <v>5.6755379999999995</v>
      </c>
      <c r="Y55" s="31">
        <v>34</v>
      </c>
      <c r="Z55" s="31">
        <f t="shared" si="94"/>
        <v>1.9296829199999999</v>
      </c>
      <c r="AA55" s="31">
        <v>0.52</v>
      </c>
      <c r="AB55" s="31">
        <f t="shared" si="95"/>
        <v>2.9512797599999998E-2</v>
      </c>
      <c r="AC55" s="31">
        <f t="shared" si="96"/>
        <v>7.6347337175999996</v>
      </c>
      <c r="AD55" s="31"/>
      <c r="AE55" s="31">
        <f t="shared" si="97"/>
        <v>0</v>
      </c>
      <c r="AF55" s="36">
        <v>131.83000000000001</v>
      </c>
      <c r="AG55" s="31">
        <f t="shared" si="98"/>
        <v>7.4820617454000002</v>
      </c>
      <c r="AH55" s="31">
        <v>0.22</v>
      </c>
      <c r="AI55" s="31">
        <v>0.56999999999999995</v>
      </c>
      <c r="AJ55" s="31"/>
      <c r="AK55" s="127">
        <v>0.25</v>
      </c>
      <c r="AL55" s="31">
        <f t="shared" si="99"/>
        <v>15.906795463</v>
      </c>
      <c r="AM55" s="31"/>
      <c r="AN55" s="36">
        <f t="shared" si="32"/>
        <v>0</v>
      </c>
      <c r="AO55" s="36">
        <f t="shared" si="15"/>
        <v>0.53128696846419998</v>
      </c>
      <c r="AP55" s="39">
        <v>20</v>
      </c>
      <c r="AQ55" s="90">
        <f t="shared" si="114"/>
        <v>0.63754436215703991</v>
      </c>
      <c r="AR55" s="88"/>
      <c r="AS55" s="88" t="e">
        <f t="shared" si="17"/>
        <v>#DIV/0!</v>
      </c>
    </row>
    <row r="56" spans="1:45" ht="18.75" hidden="1">
      <c r="A56" s="19">
        <v>33</v>
      </c>
      <c r="B56" s="20" t="s">
        <v>34</v>
      </c>
      <c r="C56" s="34">
        <v>5</v>
      </c>
      <c r="D56" s="32">
        <v>60</v>
      </c>
      <c r="E56" s="31">
        <f t="shared" si="71"/>
        <v>1.002</v>
      </c>
      <c r="F56" s="31"/>
      <c r="G56" s="31">
        <v>4</v>
      </c>
      <c r="H56" s="31">
        <v>1.57</v>
      </c>
      <c r="I56" s="31">
        <v>186.36</v>
      </c>
      <c r="J56" s="31">
        <v>2.2599999999999998</v>
      </c>
      <c r="K56" s="31"/>
      <c r="L56" s="31"/>
      <c r="M56" s="31">
        <v>50</v>
      </c>
      <c r="N56" s="31">
        <f t="shared" si="87"/>
        <v>1.1299999999999999</v>
      </c>
      <c r="O56" s="31">
        <f t="shared" si="88"/>
        <v>3.3899999999999997</v>
      </c>
      <c r="P56" s="31">
        <v>11.34</v>
      </c>
      <c r="Q56" s="31">
        <f t="shared" si="89"/>
        <v>0.38442599999999999</v>
      </c>
      <c r="R56" s="31">
        <v>5.27</v>
      </c>
      <c r="S56" s="31">
        <f t="shared" si="90"/>
        <v>0.17865299999999998</v>
      </c>
      <c r="T56" s="31">
        <v>38.4</v>
      </c>
      <c r="U56" s="31">
        <f t="shared" si="91"/>
        <v>1.3017599999999998</v>
      </c>
      <c r="V56" s="31">
        <v>12.41</v>
      </c>
      <c r="W56" s="31">
        <f t="shared" si="92"/>
        <v>0.42069899999999999</v>
      </c>
      <c r="X56" s="31">
        <f t="shared" si="93"/>
        <v>5.6755379999999995</v>
      </c>
      <c r="Y56" s="31">
        <v>34</v>
      </c>
      <c r="Z56" s="31">
        <f t="shared" si="94"/>
        <v>1.9296829199999999</v>
      </c>
      <c r="AA56" s="31">
        <v>0.52</v>
      </c>
      <c r="AB56" s="31">
        <f t="shared" si="95"/>
        <v>2.9512797599999998E-2</v>
      </c>
      <c r="AC56" s="31">
        <f t="shared" si="96"/>
        <v>7.6347337175999996</v>
      </c>
      <c r="AD56" s="31"/>
      <c r="AE56" s="31">
        <f t="shared" si="97"/>
        <v>0</v>
      </c>
      <c r="AF56" s="36">
        <v>131.83000000000001</v>
      </c>
      <c r="AG56" s="31">
        <f t="shared" si="98"/>
        <v>7.4820617454000002</v>
      </c>
      <c r="AH56" s="31">
        <v>0.22</v>
      </c>
      <c r="AI56" s="31">
        <v>0.56999999999999995</v>
      </c>
      <c r="AJ56" s="31"/>
      <c r="AK56" s="127">
        <v>0.25</v>
      </c>
      <c r="AL56" s="31">
        <f t="shared" si="99"/>
        <v>15.906795463</v>
      </c>
      <c r="AM56" s="31"/>
      <c r="AN56" s="36">
        <f t="shared" si="32"/>
        <v>0</v>
      </c>
      <c r="AO56" s="36">
        <f t="shared" si="15"/>
        <v>15.938609053925999</v>
      </c>
      <c r="AP56" s="39">
        <v>20</v>
      </c>
      <c r="AQ56" s="90">
        <f t="shared" si="114"/>
        <v>19.1263308647112</v>
      </c>
      <c r="AR56" s="88"/>
      <c r="AS56" s="88" t="e">
        <f t="shared" si="17"/>
        <v>#DIV/0!</v>
      </c>
    </row>
    <row r="57" spans="1:45" ht="18.75">
      <c r="AR57" s="88"/>
      <c r="AS57" s="88"/>
    </row>
    <row r="58" spans="1:45" ht="18.75">
      <c r="AR58" s="88"/>
      <c r="AS58" s="88"/>
    </row>
    <row r="59" spans="1:45" ht="18.75">
      <c r="A59" s="192" t="s">
        <v>57</v>
      </c>
      <c r="B59" s="192"/>
      <c r="C59" s="15"/>
      <c r="D59" s="16"/>
      <c r="E59" s="16"/>
      <c r="F59" s="16"/>
      <c r="G59" s="16"/>
      <c r="H59" s="16"/>
      <c r="I59" s="25"/>
      <c r="AR59" s="88"/>
      <c r="AS59" s="88"/>
    </row>
    <row r="60" spans="1:45" ht="35.25" customHeight="1">
      <c r="A60" s="193" t="s">
        <v>53</v>
      </c>
      <c r="B60" s="193"/>
      <c r="C60" s="193"/>
      <c r="D60" s="193"/>
      <c r="E60" s="193"/>
      <c r="F60" s="193"/>
      <c r="G60" s="193"/>
      <c r="H60" s="193"/>
      <c r="I60" s="193"/>
      <c r="AR60" s="88"/>
      <c r="AS60" s="88"/>
    </row>
    <row r="61" spans="1:45" ht="18.75">
      <c r="AR61" s="88"/>
      <c r="AS61" s="88"/>
    </row>
    <row r="62" spans="1:45" ht="18.75">
      <c r="AR62" s="88"/>
      <c r="AS62" s="88"/>
    </row>
    <row r="63" spans="1:45" ht="23.25">
      <c r="A63" s="199" t="s">
        <v>47</v>
      </c>
      <c r="B63" s="200"/>
      <c r="C63" s="200"/>
      <c r="D63" s="200"/>
      <c r="E63" s="200"/>
      <c r="F63" s="200"/>
      <c r="G63" s="200"/>
      <c r="H63" s="200"/>
      <c r="I63" s="200"/>
      <c r="AR63" s="88"/>
      <c r="AS63" s="88"/>
    </row>
    <row r="64" spans="1:45" ht="32.25" customHeight="1">
      <c r="A64" s="190" t="s">
        <v>50</v>
      </c>
      <c r="B64" s="190" t="s">
        <v>56</v>
      </c>
      <c r="C64" s="39"/>
      <c r="D64" s="201" t="s">
        <v>95</v>
      </c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88"/>
      <c r="AS64" s="88"/>
    </row>
    <row r="65" spans="1:45" ht="51" customHeight="1">
      <c r="A65" s="190"/>
      <c r="B65" s="190"/>
      <c r="C65" s="198" t="s">
        <v>68</v>
      </c>
      <c r="D65" s="187" t="s">
        <v>69</v>
      </c>
      <c r="E65" s="187" t="str">
        <f>E13</f>
        <v>норма времени , час</v>
      </c>
      <c r="F65" s="187" t="s">
        <v>71</v>
      </c>
      <c r="G65" s="188" t="s">
        <v>72</v>
      </c>
      <c r="H65" s="188" t="s">
        <v>73</v>
      </c>
      <c r="I65" s="188" t="s">
        <v>74</v>
      </c>
      <c r="J65" s="189" t="str">
        <f>J13</f>
        <v>Часовая тарифная ставка, руб.</v>
      </c>
      <c r="K65" s="189" t="s">
        <v>75</v>
      </c>
      <c r="L65" s="189"/>
      <c r="M65" s="189" t="s">
        <v>76</v>
      </c>
      <c r="N65" s="189"/>
      <c r="O65" s="189" t="s">
        <v>77</v>
      </c>
      <c r="P65" s="189" t="s">
        <v>78</v>
      </c>
      <c r="Q65" s="189"/>
      <c r="R65" s="189" t="s">
        <v>79</v>
      </c>
      <c r="S65" s="189"/>
      <c r="T65" s="189" t="s">
        <v>80</v>
      </c>
      <c r="U65" s="189"/>
      <c r="V65" s="189" t="s">
        <v>81</v>
      </c>
      <c r="W65" s="189"/>
      <c r="X65" s="40" t="s">
        <v>82</v>
      </c>
      <c r="Y65" s="189" t="s">
        <v>83</v>
      </c>
      <c r="Z65" s="189"/>
      <c r="AA65" s="189" t="s">
        <v>84</v>
      </c>
      <c r="AB65" s="189"/>
      <c r="AC65" s="27" t="s">
        <v>85</v>
      </c>
      <c r="AD65" s="189" t="s">
        <v>86</v>
      </c>
      <c r="AE65" s="189"/>
      <c r="AF65" s="189" t="s">
        <v>114</v>
      </c>
      <c r="AG65" s="189"/>
      <c r="AH65" s="189" t="s">
        <v>87</v>
      </c>
      <c r="AI65" s="189" t="s">
        <v>115</v>
      </c>
      <c r="AJ65" s="189" t="s">
        <v>88</v>
      </c>
      <c r="AK65" s="194" t="str">
        <f>AK13</f>
        <v>Амортизация</v>
      </c>
      <c r="AL65" s="189" t="s">
        <v>89</v>
      </c>
      <c r="AM65" s="189" t="s">
        <v>90</v>
      </c>
      <c r="AN65" s="189"/>
      <c r="AO65" s="183" t="s">
        <v>91</v>
      </c>
      <c r="AP65" s="209" t="s">
        <v>129</v>
      </c>
      <c r="AQ65" s="206" t="s">
        <v>91</v>
      </c>
      <c r="AR65" s="204"/>
      <c r="AS65" s="204" t="s">
        <v>117</v>
      </c>
    </row>
    <row r="66" spans="1:45">
      <c r="A66" s="190"/>
      <c r="B66" s="190"/>
      <c r="C66" s="198"/>
      <c r="D66" s="187"/>
      <c r="E66" s="187"/>
      <c r="F66" s="187"/>
      <c r="G66" s="188"/>
      <c r="H66" s="188"/>
      <c r="I66" s="188"/>
      <c r="J66" s="189"/>
      <c r="K66" s="197">
        <v>0.5</v>
      </c>
      <c r="L66" s="197"/>
      <c r="M66" s="197">
        <v>0.5</v>
      </c>
      <c r="N66" s="197"/>
      <c r="O66" s="189"/>
      <c r="P66" s="191">
        <f>P14</f>
        <v>0.1333</v>
      </c>
      <c r="Q66" s="191"/>
      <c r="R66" s="191">
        <v>5.2699999999999997E-2</v>
      </c>
      <c r="S66" s="191"/>
      <c r="T66" s="197">
        <v>0.38419999999999999</v>
      </c>
      <c r="U66" s="197"/>
      <c r="V66" s="191">
        <f>V14</f>
        <v>0.14560000000000001</v>
      </c>
      <c r="W66" s="191"/>
      <c r="X66" s="28"/>
      <c r="Y66" s="196">
        <v>0.34</v>
      </c>
      <c r="Z66" s="196"/>
      <c r="AA66" s="191">
        <f>AA14</f>
        <v>3.7000000000000002E-3</v>
      </c>
      <c r="AB66" s="191"/>
      <c r="AC66" s="29"/>
      <c r="AD66" s="191"/>
      <c r="AE66" s="191"/>
      <c r="AF66" s="191">
        <f>AF14</f>
        <v>1.0192000000000001</v>
      </c>
      <c r="AG66" s="191"/>
      <c r="AH66" s="189"/>
      <c r="AI66" s="189"/>
      <c r="AJ66" s="189"/>
      <c r="AK66" s="195"/>
      <c r="AL66" s="189"/>
      <c r="AM66" s="111" t="s">
        <v>92</v>
      </c>
      <c r="AN66" s="111" t="s">
        <v>93</v>
      </c>
      <c r="AO66" s="183"/>
      <c r="AP66" s="209"/>
      <c r="AQ66" s="206"/>
      <c r="AR66" s="204"/>
      <c r="AS66" s="204"/>
    </row>
    <row r="67" spans="1:45">
      <c r="A67" s="41">
        <f>A15</f>
        <v>1</v>
      </c>
      <c r="B67" s="41">
        <f t="shared" ref="B67:AQ67" si="115">B15</f>
        <v>2</v>
      </c>
      <c r="C67" s="41">
        <f t="shared" si="115"/>
        <v>0</v>
      </c>
      <c r="D67" s="41">
        <f t="shared" si="115"/>
        <v>3</v>
      </c>
      <c r="E67" s="41">
        <f t="shared" si="115"/>
        <v>3</v>
      </c>
      <c r="F67" s="41">
        <f t="shared" si="115"/>
        <v>5</v>
      </c>
      <c r="G67" s="41">
        <f t="shared" si="115"/>
        <v>4</v>
      </c>
      <c r="H67" s="41">
        <f t="shared" si="115"/>
        <v>5</v>
      </c>
      <c r="I67" s="41">
        <f t="shared" si="115"/>
        <v>6</v>
      </c>
      <c r="J67" s="41">
        <f t="shared" si="115"/>
        <v>7</v>
      </c>
      <c r="K67" s="41">
        <f t="shared" si="115"/>
        <v>8</v>
      </c>
      <c r="L67" s="41">
        <f t="shared" si="115"/>
        <v>9</v>
      </c>
      <c r="M67" s="41">
        <f t="shared" si="115"/>
        <v>10</v>
      </c>
      <c r="N67" s="41">
        <f t="shared" si="115"/>
        <v>11</v>
      </c>
      <c r="O67" s="41">
        <f t="shared" si="115"/>
        <v>12</v>
      </c>
      <c r="P67" s="41">
        <f t="shared" si="115"/>
        <v>13</v>
      </c>
      <c r="Q67" s="41">
        <f t="shared" si="115"/>
        <v>14</v>
      </c>
      <c r="R67" s="41">
        <f t="shared" si="115"/>
        <v>15</v>
      </c>
      <c r="S67" s="41">
        <f t="shared" si="115"/>
        <v>16</v>
      </c>
      <c r="T67" s="41">
        <f t="shared" si="115"/>
        <v>15</v>
      </c>
      <c r="U67" s="41">
        <f t="shared" si="115"/>
        <v>16</v>
      </c>
      <c r="V67" s="41">
        <f t="shared" si="115"/>
        <v>17</v>
      </c>
      <c r="W67" s="41">
        <f t="shared" si="115"/>
        <v>18</v>
      </c>
      <c r="X67" s="41">
        <f t="shared" si="115"/>
        <v>19</v>
      </c>
      <c r="Y67" s="41">
        <f t="shared" si="115"/>
        <v>20</v>
      </c>
      <c r="Z67" s="41">
        <f t="shared" si="115"/>
        <v>21</v>
      </c>
      <c r="AA67" s="41">
        <f t="shared" si="115"/>
        <v>22</v>
      </c>
      <c r="AB67" s="41">
        <f t="shared" si="115"/>
        <v>23</v>
      </c>
      <c r="AC67" s="41">
        <f t="shared" si="115"/>
        <v>24</v>
      </c>
      <c r="AD67" s="41">
        <f t="shared" si="115"/>
        <v>0</v>
      </c>
      <c r="AE67" s="41">
        <f t="shared" si="115"/>
        <v>0</v>
      </c>
      <c r="AF67" s="41">
        <f t="shared" si="115"/>
        <v>25</v>
      </c>
      <c r="AG67" s="41">
        <f t="shared" si="115"/>
        <v>26</v>
      </c>
      <c r="AH67" s="41">
        <f t="shared" si="115"/>
        <v>27</v>
      </c>
      <c r="AI67" s="41">
        <f t="shared" si="115"/>
        <v>28</v>
      </c>
      <c r="AJ67" s="41">
        <f t="shared" si="115"/>
        <v>29</v>
      </c>
      <c r="AK67" s="41">
        <f t="shared" si="115"/>
        <v>30</v>
      </c>
      <c r="AL67" s="41">
        <f t="shared" si="115"/>
        <v>31</v>
      </c>
      <c r="AM67" s="41">
        <f t="shared" si="115"/>
        <v>32</v>
      </c>
      <c r="AN67" s="41">
        <f t="shared" si="115"/>
        <v>33</v>
      </c>
      <c r="AO67" s="41">
        <f t="shared" si="115"/>
        <v>34</v>
      </c>
      <c r="AP67" s="41">
        <f t="shared" si="115"/>
        <v>35</v>
      </c>
      <c r="AQ67" s="41">
        <f t="shared" si="115"/>
        <v>36</v>
      </c>
      <c r="AR67" s="204"/>
      <c r="AS67" s="204"/>
    </row>
    <row r="68" spans="1:45" ht="19.5">
      <c r="A68" s="19"/>
      <c r="B68" s="26" t="s">
        <v>5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13"/>
      <c r="AP68" s="213"/>
      <c r="AQ68" s="213"/>
      <c r="AR68" s="88"/>
      <c r="AS68" s="88"/>
    </row>
    <row r="69" spans="1:45" ht="18.75">
      <c r="A69" s="19">
        <v>1</v>
      </c>
      <c r="B69" s="20" t="s">
        <v>6</v>
      </c>
      <c r="C69" s="30"/>
      <c r="D69" s="32">
        <v>40</v>
      </c>
      <c r="E69" s="31">
        <f>D69*0.0167</f>
        <v>0.66799999999999993</v>
      </c>
      <c r="F69" s="31"/>
      <c r="G69" s="31">
        <v>4</v>
      </c>
      <c r="H69" s="31">
        <v>1.57</v>
      </c>
      <c r="I69" s="33">
        <v>223.1</v>
      </c>
      <c r="J69" s="78">
        <f t="shared" ref="J69:J74" si="116">I69/167.25</f>
        <v>1.333931240657698</v>
      </c>
      <c r="K69" s="33">
        <v>50</v>
      </c>
      <c r="L69" s="78">
        <f t="shared" ref="L69:L74" si="117">J69*K69%</f>
        <v>0.66696562032884898</v>
      </c>
      <c r="M69" s="33">
        <v>50</v>
      </c>
      <c r="N69" s="78">
        <f t="shared" ref="N69:N74" si="118">J69*M69/100</f>
        <v>0.66696562032884898</v>
      </c>
      <c r="O69" s="78">
        <f t="shared" ref="O69:O74" si="119">N69+L69+J69</f>
        <v>2.6678624813153959</v>
      </c>
      <c r="P69" s="33">
        <v>13.33</v>
      </c>
      <c r="Q69" s="78">
        <f t="shared" ref="Q69:Q74" si="120">O69*P69/100</f>
        <v>0.35562606875934227</v>
      </c>
      <c r="R69" s="33"/>
      <c r="S69" s="33"/>
      <c r="T69" s="33">
        <v>40</v>
      </c>
      <c r="U69" s="78">
        <f t="shared" ref="U69:U74" si="121">O69*T69/100</f>
        <v>1.0671449925261585</v>
      </c>
      <c r="V69" s="33">
        <v>14.56</v>
      </c>
      <c r="W69" s="33">
        <f t="shared" ref="W69:W74" si="122">O69*V69/100</f>
        <v>0.3884407772795217</v>
      </c>
      <c r="X69" s="78">
        <f t="shared" ref="X69:X74" si="123">O69+Q69+S69+U69+W69</f>
        <v>4.4790743198804179</v>
      </c>
      <c r="Y69" s="33">
        <v>34</v>
      </c>
      <c r="Z69" s="78">
        <f t="shared" ref="Z69:Z74" si="124">X69*Y69/100</f>
        <v>1.5228852687593422</v>
      </c>
      <c r="AA69" s="33">
        <v>0.37</v>
      </c>
      <c r="AB69" s="113">
        <f t="shared" ref="AB69:AB74" si="125">X69*AA69/100</f>
        <v>1.6572574983557548E-2</v>
      </c>
      <c r="AC69" s="78">
        <f t="shared" ref="AC69:AC74" si="126">AB69+Z69+X69</f>
        <v>6.018532163623318</v>
      </c>
      <c r="AD69" s="33"/>
      <c r="AE69" s="33">
        <f t="shared" ref="AE69:AE74" si="127">AC69*AD69/100</f>
        <v>0</v>
      </c>
      <c r="AF69" s="33">
        <v>101.92</v>
      </c>
      <c r="AG69" s="78">
        <f t="shared" ref="AG69:AG74" si="128">X69*AF69/100</f>
        <v>4.5650725468221216</v>
      </c>
      <c r="AH69" s="33">
        <v>2.4300000000000002</v>
      </c>
      <c r="AI69" s="33">
        <v>0.14000000000000001</v>
      </c>
      <c r="AJ69" s="33">
        <v>0.18</v>
      </c>
      <c r="AK69" s="33">
        <v>0.25</v>
      </c>
      <c r="AL69" s="36">
        <f>AJ69+AI69+AH69+AG69+AC69+AK69</f>
        <v>13.583604710445439</v>
      </c>
      <c r="AM69" s="36">
        <v>60</v>
      </c>
      <c r="AN69" s="36">
        <f>AL69*AM69/100</f>
        <v>8.1501628262672643</v>
      </c>
      <c r="AO69" s="36">
        <f>(AL69*E69)+(AN69*E69)</f>
        <v>14.518156714524082</v>
      </c>
      <c r="AP69" s="116">
        <v>20</v>
      </c>
      <c r="AQ69" s="116">
        <f>AO69*1.2</f>
        <v>17.421788057428898</v>
      </c>
      <c r="AR69" s="88">
        <v>15.785780407399113</v>
      </c>
      <c r="AS69" s="88">
        <f>AQ69/AR69*100</f>
        <v>110.36380595578889</v>
      </c>
    </row>
    <row r="70" spans="1:45" ht="18.75">
      <c r="A70" s="19">
        <v>2</v>
      </c>
      <c r="B70" s="20" t="s">
        <v>7</v>
      </c>
      <c r="C70" s="30"/>
      <c r="D70" s="32">
        <v>60</v>
      </c>
      <c r="E70" s="31">
        <f t="shared" ref="E70:E74" si="129">D70*0.0167</f>
        <v>1.002</v>
      </c>
      <c r="F70" s="31"/>
      <c r="G70" s="31">
        <v>4</v>
      </c>
      <c r="H70" s="31">
        <v>1.57</v>
      </c>
      <c r="I70" s="33">
        <v>223.1</v>
      </c>
      <c r="J70" s="78">
        <f t="shared" si="116"/>
        <v>1.333931240657698</v>
      </c>
      <c r="K70" s="33">
        <v>50</v>
      </c>
      <c r="L70" s="78">
        <f t="shared" si="117"/>
        <v>0.66696562032884898</v>
      </c>
      <c r="M70" s="33">
        <v>50</v>
      </c>
      <c r="N70" s="78">
        <f t="shared" si="118"/>
        <v>0.66696562032884898</v>
      </c>
      <c r="O70" s="78">
        <f t="shared" si="119"/>
        <v>2.6678624813153959</v>
      </c>
      <c r="P70" s="33">
        <v>13.33</v>
      </c>
      <c r="Q70" s="78">
        <f t="shared" si="120"/>
        <v>0.35562606875934227</v>
      </c>
      <c r="R70" s="33"/>
      <c r="S70" s="33"/>
      <c r="T70" s="33">
        <v>40</v>
      </c>
      <c r="U70" s="78">
        <f t="shared" si="121"/>
        <v>1.0671449925261585</v>
      </c>
      <c r="V70" s="33">
        <v>14.56</v>
      </c>
      <c r="W70" s="33">
        <f t="shared" si="122"/>
        <v>0.3884407772795217</v>
      </c>
      <c r="X70" s="78">
        <f t="shared" si="123"/>
        <v>4.4790743198804179</v>
      </c>
      <c r="Y70" s="33">
        <v>34</v>
      </c>
      <c r="Z70" s="78">
        <f t="shared" si="124"/>
        <v>1.5228852687593422</v>
      </c>
      <c r="AA70" s="33">
        <v>0.37</v>
      </c>
      <c r="AB70" s="113">
        <f t="shared" si="125"/>
        <v>1.6572574983557548E-2</v>
      </c>
      <c r="AC70" s="78">
        <f t="shared" si="126"/>
        <v>6.018532163623318</v>
      </c>
      <c r="AD70" s="33"/>
      <c r="AE70" s="33">
        <f t="shared" si="127"/>
        <v>0</v>
      </c>
      <c r="AF70" s="33">
        <v>101.92</v>
      </c>
      <c r="AG70" s="78">
        <f t="shared" si="128"/>
        <v>4.5650725468221216</v>
      </c>
      <c r="AH70" s="33">
        <v>2.4300000000000002</v>
      </c>
      <c r="AI70" s="33">
        <v>0.14000000000000001</v>
      </c>
      <c r="AJ70" s="33">
        <v>0.18</v>
      </c>
      <c r="AK70" s="33">
        <v>0.25</v>
      </c>
      <c r="AL70" s="36">
        <f t="shared" ref="AL70:AL74" si="130">AJ70+AI70+AH70+AG70+AC70+AK70</f>
        <v>13.583604710445439</v>
      </c>
      <c r="AM70" s="36">
        <v>50</v>
      </c>
      <c r="AN70" s="36">
        <f t="shared" ref="AN70:AN74" si="131">AL70*AM70/100</f>
        <v>6.7918023552227194</v>
      </c>
      <c r="AO70" s="36">
        <f t="shared" ref="AO70:AO74" si="132">(AL70*E70)+(AN70*E70)</f>
        <v>20.416157879799496</v>
      </c>
      <c r="AP70" s="116">
        <v>20</v>
      </c>
      <c r="AQ70" s="116">
        <f t="shared" ref="AQ70:AQ74" si="133">AO70*1.2</f>
        <v>24.499389455759395</v>
      </c>
      <c r="AR70" s="88">
        <v>22.198753697905005</v>
      </c>
      <c r="AS70" s="88">
        <f t="shared" ref="AS70:AS133" si="134">AQ70/AR70*100</f>
        <v>110.36380595578892</v>
      </c>
    </row>
    <row r="71" spans="1:45" ht="37.5">
      <c r="A71" s="19">
        <v>3</v>
      </c>
      <c r="B71" s="20" t="s">
        <v>48</v>
      </c>
      <c r="C71" s="30">
        <v>4</v>
      </c>
      <c r="D71" s="31">
        <v>15</v>
      </c>
      <c r="E71" s="31">
        <f t="shared" si="129"/>
        <v>0.2505</v>
      </c>
      <c r="F71" s="31"/>
      <c r="G71" s="31">
        <v>4</v>
      </c>
      <c r="H71" s="31">
        <v>1.57</v>
      </c>
      <c r="I71" s="33">
        <v>223.1</v>
      </c>
      <c r="J71" s="78">
        <f t="shared" si="116"/>
        <v>1.333931240657698</v>
      </c>
      <c r="K71" s="33">
        <v>50</v>
      </c>
      <c r="L71" s="78">
        <f t="shared" si="117"/>
        <v>0.66696562032884898</v>
      </c>
      <c r="M71" s="33">
        <v>50</v>
      </c>
      <c r="N71" s="78">
        <f t="shared" si="118"/>
        <v>0.66696562032884898</v>
      </c>
      <c r="O71" s="78">
        <f t="shared" si="119"/>
        <v>2.6678624813153959</v>
      </c>
      <c r="P71" s="33">
        <v>13.33</v>
      </c>
      <c r="Q71" s="78">
        <f t="shared" si="120"/>
        <v>0.35562606875934227</v>
      </c>
      <c r="R71" s="33"/>
      <c r="S71" s="33"/>
      <c r="T71" s="33">
        <v>40</v>
      </c>
      <c r="U71" s="78">
        <f t="shared" si="121"/>
        <v>1.0671449925261585</v>
      </c>
      <c r="V71" s="33">
        <v>14.56</v>
      </c>
      <c r="W71" s="33">
        <f t="shared" si="122"/>
        <v>0.3884407772795217</v>
      </c>
      <c r="X71" s="78">
        <f t="shared" si="123"/>
        <v>4.4790743198804179</v>
      </c>
      <c r="Y71" s="33">
        <v>34</v>
      </c>
      <c r="Z71" s="78">
        <f t="shared" si="124"/>
        <v>1.5228852687593422</v>
      </c>
      <c r="AA71" s="33">
        <v>0.37</v>
      </c>
      <c r="AB71" s="113">
        <f t="shared" si="125"/>
        <v>1.6572574983557548E-2</v>
      </c>
      <c r="AC71" s="78">
        <f t="shared" si="126"/>
        <v>6.018532163623318</v>
      </c>
      <c r="AD71" s="33"/>
      <c r="AE71" s="33">
        <f t="shared" si="127"/>
        <v>0</v>
      </c>
      <c r="AF71" s="33">
        <v>101.92</v>
      </c>
      <c r="AG71" s="78">
        <f t="shared" si="128"/>
        <v>4.5650725468221216</v>
      </c>
      <c r="AH71" s="33">
        <v>2.4300000000000002</v>
      </c>
      <c r="AI71" s="33">
        <v>0.14000000000000001</v>
      </c>
      <c r="AJ71" s="33">
        <v>0.18</v>
      </c>
      <c r="AK71" s="33">
        <v>0.25</v>
      </c>
      <c r="AL71" s="36">
        <f t="shared" si="130"/>
        <v>13.583604710445439</v>
      </c>
      <c r="AM71" s="36">
        <v>45</v>
      </c>
      <c r="AN71" s="36">
        <f t="shared" si="131"/>
        <v>6.1126221197004478</v>
      </c>
      <c r="AO71" s="36">
        <f t="shared" si="132"/>
        <v>4.933904820951545</v>
      </c>
      <c r="AP71" s="116">
        <v>20</v>
      </c>
      <c r="AQ71" s="116">
        <f t="shared" si="133"/>
        <v>5.9206857851418535</v>
      </c>
      <c r="AR71" s="88">
        <v>5.3646988103270425</v>
      </c>
      <c r="AS71" s="88">
        <f t="shared" si="134"/>
        <v>110.36380595578892</v>
      </c>
    </row>
    <row r="72" spans="1:45" ht="18.75">
      <c r="A72" s="19">
        <v>4</v>
      </c>
      <c r="B72" s="20" t="s">
        <v>8</v>
      </c>
      <c r="C72" s="30"/>
      <c r="D72" s="32">
        <v>15</v>
      </c>
      <c r="E72" s="31">
        <f t="shared" si="129"/>
        <v>0.2505</v>
      </c>
      <c r="F72" s="31"/>
      <c r="G72" s="31">
        <v>4</v>
      </c>
      <c r="H72" s="31">
        <v>1.57</v>
      </c>
      <c r="I72" s="33">
        <v>223.1</v>
      </c>
      <c r="J72" s="78">
        <f t="shared" si="116"/>
        <v>1.333931240657698</v>
      </c>
      <c r="K72" s="33">
        <v>50</v>
      </c>
      <c r="L72" s="78">
        <f t="shared" si="117"/>
        <v>0.66696562032884898</v>
      </c>
      <c r="M72" s="33">
        <v>50</v>
      </c>
      <c r="N72" s="78">
        <f t="shared" si="118"/>
        <v>0.66696562032884898</v>
      </c>
      <c r="O72" s="78">
        <f t="shared" si="119"/>
        <v>2.6678624813153959</v>
      </c>
      <c r="P72" s="33">
        <v>13.33</v>
      </c>
      <c r="Q72" s="78">
        <f t="shared" si="120"/>
        <v>0.35562606875934227</v>
      </c>
      <c r="R72" s="33"/>
      <c r="S72" s="33"/>
      <c r="T72" s="33">
        <v>40</v>
      </c>
      <c r="U72" s="78">
        <f t="shared" si="121"/>
        <v>1.0671449925261585</v>
      </c>
      <c r="V72" s="33">
        <v>14.56</v>
      </c>
      <c r="W72" s="33">
        <f t="shared" si="122"/>
        <v>0.3884407772795217</v>
      </c>
      <c r="X72" s="78">
        <f t="shared" si="123"/>
        <v>4.4790743198804179</v>
      </c>
      <c r="Y72" s="33">
        <v>34</v>
      </c>
      <c r="Z72" s="78">
        <f t="shared" si="124"/>
        <v>1.5228852687593422</v>
      </c>
      <c r="AA72" s="33">
        <v>0.37</v>
      </c>
      <c r="AB72" s="113">
        <f t="shared" si="125"/>
        <v>1.6572574983557548E-2</v>
      </c>
      <c r="AC72" s="78">
        <f t="shared" si="126"/>
        <v>6.018532163623318</v>
      </c>
      <c r="AD72" s="33"/>
      <c r="AE72" s="33">
        <f t="shared" si="127"/>
        <v>0</v>
      </c>
      <c r="AF72" s="33">
        <v>101.92</v>
      </c>
      <c r="AG72" s="78">
        <f t="shared" si="128"/>
        <v>4.5650725468221216</v>
      </c>
      <c r="AH72" s="33">
        <v>2.4300000000000002</v>
      </c>
      <c r="AI72" s="33">
        <v>0.14000000000000001</v>
      </c>
      <c r="AJ72" s="33">
        <v>0.18</v>
      </c>
      <c r="AK72" s="33">
        <v>0.25</v>
      </c>
      <c r="AL72" s="36">
        <f t="shared" si="130"/>
        <v>13.583604710445439</v>
      </c>
      <c r="AM72" s="36">
        <v>45</v>
      </c>
      <c r="AN72" s="36">
        <f t="shared" si="131"/>
        <v>6.1126221197004478</v>
      </c>
      <c r="AO72" s="36">
        <f t="shared" si="132"/>
        <v>4.933904820951545</v>
      </c>
      <c r="AP72" s="116">
        <v>20</v>
      </c>
      <c r="AQ72" s="116">
        <f t="shared" si="133"/>
        <v>5.9206857851418535</v>
      </c>
      <c r="AR72" s="88">
        <v>5.3646988103270425</v>
      </c>
      <c r="AS72" s="88">
        <f t="shared" si="134"/>
        <v>110.36380595578892</v>
      </c>
    </row>
    <row r="73" spans="1:45" ht="18.75">
      <c r="A73" s="19">
        <v>5</v>
      </c>
      <c r="B73" s="20" t="s">
        <v>9</v>
      </c>
      <c r="C73" s="30">
        <v>4</v>
      </c>
      <c r="D73" s="31">
        <v>20</v>
      </c>
      <c r="E73" s="31">
        <f t="shared" si="129"/>
        <v>0.33399999999999996</v>
      </c>
      <c r="F73" s="31"/>
      <c r="G73" s="31">
        <v>4</v>
      </c>
      <c r="H73" s="31">
        <v>1.57</v>
      </c>
      <c r="I73" s="33">
        <v>223.1</v>
      </c>
      <c r="J73" s="78">
        <f t="shared" si="116"/>
        <v>1.333931240657698</v>
      </c>
      <c r="K73" s="33">
        <v>50</v>
      </c>
      <c r="L73" s="78">
        <f t="shared" si="117"/>
        <v>0.66696562032884898</v>
      </c>
      <c r="M73" s="33">
        <v>50</v>
      </c>
      <c r="N73" s="78">
        <f t="shared" si="118"/>
        <v>0.66696562032884898</v>
      </c>
      <c r="O73" s="78">
        <f t="shared" si="119"/>
        <v>2.6678624813153959</v>
      </c>
      <c r="P73" s="33">
        <v>13.33</v>
      </c>
      <c r="Q73" s="78">
        <f t="shared" si="120"/>
        <v>0.35562606875934227</v>
      </c>
      <c r="R73" s="33"/>
      <c r="S73" s="33"/>
      <c r="T73" s="33">
        <v>40</v>
      </c>
      <c r="U73" s="78">
        <f t="shared" si="121"/>
        <v>1.0671449925261585</v>
      </c>
      <c r="V73" s="33">
        <v>14.56</v>
      </c>
      <c r="W73" s="33">
        <f t="shared" si="122"/>
        <v>0.3884407772795217</v>
      </c>
      <c r="X73" s="78">
        <f t="shared" si="123"/>
        <v>4.4790743198804179</v>
      </c>
      <c r="Y73" s="33">
        <v>34</v>
      </c>
      <c r="Z73" s="78">
        <f t="shared" si="124"/>
        <v>1.5228852687593422</v>
      </c>
      <c r="AA73" s="33">
        <v>0.37</v>
      </c>
      <c r="AB73" s="113">
        <f t="shared" si="125"/>
        <v>1.6572574983557548E-2</v>
      </c>
      <c r="AC73" s="78">
        <f t="shared" si="126"/>
        <v>6.018532163623318</v>
      </c>
      <c r="AD73" s="33"/>
      <c r="AE73" s="33">
        <f t="shared" si="127"/>
        <v>0</v>
      </c>
      <c r="AF73" s="33">
        <v>101.92</v>
      </c>
      <c r="AG73" s="78">
        <f t="shared" si="128"/>
        <v>4.5650725468221216</v>
      </c>
      <c r="AH73" s="33">
        <v>2.4300000000000002</v>
      </c>
      <c r="AI73" s="33">
        <v>0.14000000000000001</v>
      </c>
      <c r="AJ73" s="33">
        <v>0.18</v>
      </c>
      <c r="AK73" s="33">
        <v>0.25</v>
      </c>
      <c r="AL73" s="36">
        <f t="shared" si="130"/>
        <v>13.583604710445439</v>
      </c>
      <c r="AM73" s="36">
        <v>50</v>
      </c>
      <c r="AN73" s="36">
        <f t="shared" si="131"/>
        <v>6.7918023552227194</v>
      </c>
      <c r="AO73" s="36">
        <f t="shared" si="132"/>
        <v>6.8053859599331634</v>
      </c>
      <c r="AP73" s="116">
        <v>20</v>
      </c>
      <c r="AQ73" s="116">
        <f t="shared" si="133"/>
        <v>8.1664631519197961</v>
      </c>
      <c r="AR73" s="88">
        <v>7.3995845659683352</v>
      </c>
      <c r="AS73" s="88">
        <f t="shared" si="134"/>
        <v>110.36380595578888</v>
      </c>
    </row>
    <row r="74" spans="1:45" ht="56.25">
      <c r="A74" s="19">
        <v>6</v>
      </c>
      <c r="B74" s="21" t="s">
        <v>10</v>
      </c>
      <c r="C74" s="30"/>
      <c r="D74" s="31">
        <v>10</v>
      </c>
      <c r="E74" s="31">
        <f t="shared" si="129"/>
        <v>0.16699999999999998</v>
      </c>
      <c r="F74" s="31"/>
      <c r="G74" s="31">
        <v>4</v>
      </c>
      <c r="H74" s="31">
        <v>1.57</v>
      </c>
      <c r="I74" s="33">
        <v>223.1</v>
      </c>
      <c r="J74" s="78">
        <f t="shared" si="116"/>
        <v>1.333931240657698</v>
      </c>
      <c r="K74" s="33">
        <v>50</v>
      </c>
      <c r="L74" s="78">
        <f t="shared" si="117"/>
        <v>0.66696562032884898</v>
      </c>
      <c r="M74" s="33">
        <v>50</v>
      </c>
      <c r="N74" s="78">
        <f t="shared" si="118"/>
        <v>0.66696562032884898</v>
      </c>
      <c r="O74" s="78">
        <f t="shared" si="119"/>
        <v>2.6678624813153959</v>
      </c>
      <c r="P74" s="33">
        <v>13.33</v>
      </c>
      <c r="Q74" s="78">
        <f t="shared" si="120"/>
        <v>0.35562606875934227</v>
      </c>
      <c r="R74" s="33"/>
      <c r="S74" s="33"/>
      <c r="T74" s="33">
        <v>40</v>
      </c>
      <c r="U74" s="78">
        <f t="shared" si="121"/>
        <v>1.0671449925261585</v>
      </c>
      <c r="V74" s="33">
        <v>14.56</v>
      </c>
      <c r="W74" s="33">
        <f t="shared" si="122"/>
        <v>0.3884407772795217</v>
      </c>
      <c r="X74" s="78">
        <f t="shared" si="123"/>
        <v>4.4790743198804179</v>
      </c>
      <c r="Y74" s="33">
        <v>34</v>
      </c>
      <c r="Z74" s="78">
        <f t="shared" si="124"/>
        <v>1.5228852687593422</v>
      </c>
      <c r="AA74" s="33">
        <v>0.37</v>
      </c>
      <c r="AB74" s="113">
        <f t="shared" si="125"/>
        <v>1.6572574983557548E-2</v>
      </c>
      <c r="AC74" s="78">
        <f t="shared" si="126"/>
        <v>6.018532163623318</v>
      </c>
      <c r="AD74" s="33"/>
      <c r="AE74" s="33">
        <f t="shared" si="127"/>
        <v>0</v>
      </c>
      <c r="AF74" s="33">
        <v>101.92</v>
      </c>
      <c r="AG74" s="78">
        <f t="shared" si="128"/>
        <v>4.5650725468221216</v>
      </c>
      <c r="AH74" s="33">
        <v>2.4300000000000002</v>
      </c>
      <c r="AI74" s="33">
        <v>0.14000000000000001</v>
      </c>
      <c r="AJ74" s="33">
        <v>0.18</v>
      </c>
      <c r="AK74" s="33">
        <v>0.25</v>
      </c>
      <c r="AL74" s="36">
        <f t="shared" si="130"/>
        <v>13.583604710445439</v>
      </c>
      <c r="AM74" s="36">
        <v>65</v>
      </c>
      <c r="AN74" s="36">
        <f t="shared" si="131"/>
        <v>8.829343061789535</v>
      </c>
      <c r="AO74" s="36">
        <f t="shared" si="132"/>
        <v>3.7429622779632399</v>
      </c>
      <c r="AP74" s="116">
        <v>20</v>
      </c>
      <c r="AQ74" s="116">
        <f t="shared" si="133"/>
        <v>4.4915547335558879</v>
      </c>
      <c r="AR74" s="88">
        <v>4.0697715112825836</v>
      </c>
      <c r="AS74" s="88">
        <f t="shared" si="134"/>
        <v>110.36380595578889</v>
      </c>
    </row>
    <row r="75" spans="1:45" ht="19.5">
      <c r="A75" s="19"/>
      <c r="B75" s="26" t="s">
        <v>14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115"/>
      <c r="AM75" s="115"/>
      <c r="AN75" s="115"/>
      <c r="AO75" s="211"/>
      <c r="AP75" s="211"/>
      <c r="AQ75" s="211"/>
      <c r="AR75" s="88"/>
      <c r="AS75" s="88" t="e">
        <f t="shared" si="134"/>
        <v>#DIV/0!</v>
      </c>
    </row>
    <row r="76" spans="1:45" ht="18.75">
      <c r="A76" s="19">
        <v>7</v>
      </c>
      <c r="B76" s="20" t="s">
        <v>38</v>
      </c>
      <c r="C76" s="30">
        <v>4</v>
      </c>
      <c r="D76" s="31">
        <v>20</v>
      </c>
      <c r="E76" s="31">
        <f t="shared" ref="E76:E80" si="135">D76*0.0167</f>
        <v>0.33399999999999996</v>
      </c>
      <c r="F76" s="31"/>
      <c r="G76" s="31">
        <v>4</v>
      </c>
      <c r="H76" s="31">
        <v>1.57</v>
      </c>
      <c r="I76" s="33">
        <v>223.1</v>
      </c>
      <c r="J76" s="78">
        <f t="shared" ref="J76:J80" si="136">I76/167.25</f>
        <v>1.333931240657698</v>
      </c>
      <c r="K76" s="33">
        <v>50</v>
      </c>
      <c r="L76" s="78">
        <f t="shared" ref="L76:L80" si="137">J76*K76%</f>
        <v>0.66696562032884898</v>
      </c>
      <c r="M76" s="33">
        <v>50</v>
      </c>
      <c r="N76" s="78">
        <f t="shared" ref="N76:N80" si="138">J76*M76/100</f>
        <v>0.66696562032884898</v>
      </c>
      <c r="O76" s="78">
        <f t="shared" ref="O76:O80" si="139">N76+L76+J76</f>
        <v>2.6678624813153959</v>
      </c>
      <c r="P76" s="33">
        <v>13.33</v>
      </c>
      <c r="Q76" s="78">
        <f t="shared" ref="Q76:Q80" si="140">O76*P76/100</f>
        <v>0.35562606875934227</v>
      </c>
      <c r="R76" s="33"/>
      <c r="S76" s="33"/>
      <c r="T76" s="33">
        <v>40</v>
      </c>
      <c r="U76" s="78">
        <f t="shared" ref="U76:U80" si="141">O76*T76/100</f>
        <v>1.0671449925261585</v>
      </c>
      <c r="V76" s="33">
        <v>14.56</v>
      </c>
      <c r="W76" s="33">
        <f t="shared" ref="W76:W80" si="142">O76*V76/100</f>
        <v>0.3884407772795217</v>
      </c>
      <c r="X76" s="78">
        <f t="shared" ref="X76:X80" si="143">O76+Q76+S76+U76+W76</f>
        <v>4.4790743198804179</v>
      </c>
      <c r="Y76" s="33">
        <v>34</v>
      </c>
      <c r="Z76" s="78">
        <f t="shared" ref="Z76:Z80" si="144">X76*Y76/100</f>
        <v>1.5228852687593422</v>
      </c>
      <c r="AA76" s="33">
        <v>0.37</v>
      </c>
      <c r="AB76" s="113">
        <f t="shared" ref="AB76:AB80" si="145">X76*AA76/100</f>
        <v>1.6572574983557548E-2</v>
      </c>
      <c r="AC76" s="78">
        <f t="shared" ref="AC76:AC80" si="146">AB76+Z76+X76</f>
        <v>6.018532163623318</v>
      </c>
      <c r="AD76" s="33"/>
      <c r="AE76" s="33">
        <f t="shared" ref="AE76:AE80" si="147">AC76*AD76/100</f>
        <v>0</v>
      </c>
      <c r="AF76" s="33">
        <v>101.92</v>
      </c>
      <c r="AG76" s="78">
        <f t="shared" ref="AG76:AG80" si="148">X76*AF76/100</f>
        <v>4.5650725468221216</v>
      </c>
      <c r="AH76" s="33">
        <v>2.4300000000000002</v>
      </c>
      <c r="AI76" s="33">
        <v>0.14000000000000001</v>
      </c>
      <c r="AJ76" s="33">
        <v>0.18</v>
      </c>
      <c r="AK76" s="33">
        <v>0.25</v>
      </c>
      <c r="AL76" s="36">
        <f>AJ76+AI76+AH76+AG76+AC76+AK76</f>
        <v>13.583604710445439</v>
      </c>
      <c r="AM76" s="36">
        <v>50</v>
      </c>
      <c r="AN76" s="36">
        <f t="shared" ref="AN76:AN80" si="149">AL76*AM76/100</f>
        <v>6.7918023552227194</v>
      </c>
      <c r="AO76" s="36">
        <f t="shared" ref="AO76:AO80" si="150">(AL76*E76)+(AN76*E76)</f>
        <v>6.8053859599331634</v>
      </c>
      <c r="AP76" s="116">
        <v>20</v>
      </c>
      <c r="AQ76" s="116">
        <f>AO76*1.2</f>
        <v>8.1664631519197961</v>
      </c>
      <c r="AR76" s="88">
        <v>7.3995845659683352</v>
      </c>
      <c r="AS76" s="88">
        <f t="shared" si="134"/>
        <v>110.36380595578888</v>
      </c>
    </row>
    <row r="77" spans="1:45" ht="56.25">
      <c r="A77" s="19">
        <v>8</v>
      </c>
      <c r="B77" s="20" t="s">
        <v>54</v>
      </c>
      <c r="C77" s="30">
        <v>4</v>
      </c>
      <c r="D77" s="31">
        <v>30</v>
      </c>
      <c r="E77" s="31">
        <f t="shared" si="135"/>
        <v>0.501</v>
      </c>
      <c r="F77" s="31"/>
      <c r="G77" s="31">
        <v>4</v>
      </c>
      <c r="H77" s="31">
        <v>1.57</v>
      </c>
      <c r="I77" s="33">
        <v>223.1</v>
      </c>
      <c r="J77" s="78">
        <f t="shared" si="136"/>
        <v>1.333931240657698</v>
      </c>
      <c r="K77" s="33">
        <v>50</v>
      </c>
      <c r="L77" s="78">
        <f t="shared" si="137"/>
        <v>0.66696562032884898</v>
      </c>
      <c r="M77" s="33">
        <v>50</v>
      </c>
      <c r="N77" s="78">
        <f t="shared" si="138"/>
        <v>0.66696562032884898</v>
      </c>
      <c r="O77" s="78">
        <f t="shared" si="139"/>
        <v>2.6678624813153959</v>
      </c>
      <c r="P77" s="33">
        <v>13.33</v>
      </c>
      <c r="Q77" s="78">
        <f t="shared" si="140"/>
        <v>0.35562606875934227</v>
      </c>
      <c r="R77" s="33"/>
      <c r="S77" s="33"/>
      <c r="T77" s="33">
        <v>40</v>
      </c>
      <c r="U77" s="78">
        <f t="shared" si="141"/>
        <v>1.0671449925261585</v>
      </c>
      <c r="V77" s="33">
        <v>14.56</v>
      </c>
      <c r="W77" s="33">
        <f t="shared" si="142"/>
        <v>0.3884407772795217</v>
      </c>
      <c r="X77" s="78">
        <f t="shared" si="143"/>
        <v>4.4790743198804179</v>
      </c>
      <c r="Y77" s="33">
        <v>34</v>
      </c>
      <c r="Z77" s="78">
        <f t="shared" si="144"/>
        <v>1.5228852687593422</v>
      </c>
      <c r="AA77" s="33">
        <v>0.37</v>
      </c>
      <c r="AB77" s="113">
        <f t="shared" si="145"/>
        <v>1.6572574983557548E-2</v>
      </c>
      <c r="AC77" s="78">
        <f t="shared" si="146"/>
        <v>6.018532163623318</v>
      </c>
      <c r="AD77" s="33"/>
      <c r="AE77" s="33">
        <f t="shared" si="147"/>
        <v>0</v>
      </c>
      <c r="AF77" s="33">
        <v>101.92</v>
      </c>
      <c r="AG77" s="78">
        <f t="shared" si="148"/>
        <v>4.5650725468221216</v>
      </c>
      <c r="AH77" s="33">
        <v>2.4300000000000002</v>
      </c>
      <c r="AI77" s="33">
        <v>0.14000000000000001</v>
      </c>
      <c r="AJ77" s="33">
        <v>0.18</v>
      </c>
      <c r="AK77" s="33">
        <v>0.25</v>
      </c>
      <c r="AL77" s="36">
        <f t="shared" ref="AL77:AL80" si="151">AJ77+AI77+AH77+AG77+AC77+AK77</f>
        <v>13.583604710445439</v>
      </c>
      <c r="AM77" s="36">
        <v>55</v>
      </c>
      <c r="AN77" s="36">
        <f t="shared" si="149"/>
        <v>7.4709825907449909</v>
      </c>
      <c r="AO77" s="36">
        <f t="shared" si="150"/>
        <v>10.548348237896406</v>
      </c>
      <c r="AP77" s="116">
        <v>20</v>
      </c>
      <c r="AQ77" s="116">
        <f t="shared" ref="AQ77:AQ80" si="152">AO77*1.2</f>
        <v>12.658017885475687</v>
      </c>
      <c r="AR77" s="88">
        <v>11.46935607725092</v>
      </c>
      <c r="AS77" s="88">
        <f t="shared" si="134"/>
        <v>110.36380595578889</v>
      </c>
    </row>
    <row r="78" spans="1:45" ht="37.5">
      <c r="A78" s="19">
        <v>9</v>
      </c>
      <c r="B78" s="20" t="s">
        <v>64</v>
      </c>
      <c r="C78" s="30">
        <v>3</v>
      </c>
      <c r="D78" s="31">
        <v>10</v>
      </c>
      <c r="E78" s="31">
        <f t="shared" si="135"/>
        <v>0.16699999999999998</v>
      </c>
      <c r="F78" s="31"/>
      <c r="G78" s="31">
        <v>4</v>
      </c>
      <c r="H78" s="31">
        <v>1.57</v>
      </c>
      <c r="I78" s="33">
        <v>223.1</v>
      </c>
      <c r="J78" s="78">
        <f t="shared" si="136"/>
        <v>1.333931240657698</v>
      </c>
      <c r="K78" s="33">
        <v>50</v>
      </c>
      <c r="L78" s="78">
        <f t="shared" si="137"/>
        <v>0.66696562032884898</v>
      </c>
      <c r="M78" s="33">
        <v>50</v>
      </c>
      <c r="N78" s="78">
        <f t="shared" si="138"/>
        <v>0.66696562032884898</v>
      </c>
      <c r="O78" s="78">
        <f t="shared" si="139"/>
        <v>2.6678624813153959</v>
      </c>
      <c r="P78" s="33">
        <v>13.33</v>
      </c>
      <c r="Q78" s="78">
        <f t="shared" si="140"/>
        <v>0.35562606875934227</v>
      </c>
      <c r="R78" s="33"/>
      <c r="S78" s="33"/>
      <c r="T78" s="33">
        <v>40</v>
      </c>
      <c r="U78" s="78">
        <f t="shared" si="141"/>
        <v>1.0671449925261585</v>
      </c>
      <c r="V78" s="33">
        <v>14.56</v>
      </c>
      <c r="W78" s="33">
        <f t="shared" si="142"/>
        <v>0.3884407772795217</v>
      </c>
      <c r="X78" s="78">
        <f t="shared" si="143"/>
        <v>4.4790743198804179</v>
      </c>
      <c r="Y78" s="33">
        <v>34</v>
      </c>
      <c r="Z78" s="78">
        <f t="shared" si="144"/>
        <v>1.5228852687593422</v>
      </c>
      <c r="AA78" s="33">
        <v>0.37</v>
      </c>
      <c r="AB78" s="113">
        <f t="shared" si="145"/>
        <v>1.6572574983557548E-2</v>
      </c>
      <c r="AC78" s="78">
        <f t="shared" si="146"/>
        <v>6.018532163623318</v>
      </c>
      <c r="AD78" s="33"/>
      <c r="AE78" s="33">
        <f t="shared" si="147"/>
        <v>0</v>
      </c>
      <c r="AF78" s="33">
        <v>101.92</v>
      </c>
      <c r="AG78" s="78">
        <f t="shared" si="148"/>
        <v>4.5650725468221216</v>
      </c>
      <c r="AH78" s="33">
        <v>2.4300000000000002</v>
      </c>
      <c r="AI78" s="33">
        <v>0.14000000000000001</v>
      </c>
      <c r="AJ78" s="33">
        <v>0.18</v>
      </c>
      <c r="AK78" s="33">
        <v>0.25</v>
      </c>
      <c r="AL78" s="36">
        <f t="shared" si="151"/>
        <v>13.583604710445439</v>
      </c>
      <c r="AM78" s="36">
        <v>45</v>
      </c>
      <c r="AN78" s="36">
        <f t="shared" si="149"/>
        <v>6.1126221197004478</v>
      </c>
      <c r="AO78" s="36">
        <f t="shared" si="150"/>
        <v>3.2892698806343628</v>
      </c>
      <c r="AP78" s="116">
        <v>20</v>
      </c>
      <c r="AQ78" s="116">
        <f t="shared" si="152"/>
        <v>3.9471238567612352</v>
      </c>
      <c r="AR78" s="88">
        <v>3.5764658735513617</v>
      </c>
      <c r="AS78" s="88">
        <f t="shared" si="134"/>
        <v>110.36380595578889</v>
      </c>
    </row>
    <row r="79" spans="1:45" ht="37.5">
      <c r="A79" s="19">
        <v>10</v>
      </c>
      <c r="B79" s="20" t="s">
        <v>55</v>
      </c>
      <c r="C79" s="30">
        <v>4</v>
      </c>
      <c r="D79" s="31">
        <v>35</v>
      </c>
      <c r="E79" s="31">
        <f t="shared" si="135"/>
        <v>0.58450000000000002</v>
      </c>
      <c r="F79" s="31"/>
      <c r="G79" s="31">
        <v>4</v>
      </c>
      <c r="H79" s="31">
        <v>1.57</v>
      </c>
      <c r="I79" s="33">
        <v>223.1</v>
      </c>
      <c r="J79" s="78">
        <f t="shared" si="136"/>
        <v>1.333931240657698</v>
      </c>
      <c r="K79" s="33">
        <v>50</v>
      </c>
      <c r="L79" s="78">
        <f t="shared" si="137"/>
        <v>0.66696562032884898</v>
      </c>
      <c r="M79" s="33">
        <v>50</v>
      </c>
      <c r="N79" s="78">
        <f t="shared" si="138"/>
        <v>0.66696562032884898</v>
      </c>
      <c r="O79" s="78">
        <f t="shared" si="139"/>
        <v>2.6678624813153959</v>
      </c>
      <c r="P79" s="33">
        <v>13.33</v>
      </c>
      <c r="Q79" s="78">
        <f t="shared" si="140"/>
        <v>0.35562606875934227</v>
      </c>
      <c r="R79" s="33"/>
      <c r="S79" s="33"/>
      <c r="T79" s="33">
        <v>40</v>
      </c>
      <c r="U79" s="78">
        <f t="shared" si="141"/>
        <v>1.0671449925261585</v>
      </c>
      <c r="V79" s="33">
        <v>14.56</v>
      </c>
      <c r="W79" s="33">
        <f t="shared" si="142"/>
        <v>0.3884407772795217</v>
      </c>
      <c r="X79" s="78">
        <f t="shared" si="143"/>
        <v>4.4790743198804179</v>
      </c>
      <c r="Y79" s="33">
        <v>34</v>
      </c>
      <c r="Z79" s="78">
        <f t="shared" si="144"/>
        <v>1.5228852687593422</v>
      </c>
      <c r="AA79" s="33">
        <v>0.37</v>
      </c>
      <c r="AB79" s="113">
        <f t="shared" si="145"/>
        <v>1.6572574983557548E-2</v>
      </c>
      <c r="AC79" s="78">
        <f t="shared" si="146"/>
        <v>6.018532163623318</v>
      </c>
      <c r="AD79" s="33"/>
      <c r="AE79" s="33">
        <f t="shared" si="147"/>
        <v>0</v>
      </c>
      <c r="AF79" s="33">
        <v>101.92</v>
      </c>
      <c r="AG79" s="78">
        <f t="shared" si="148"/>
        <v>4.5650725468221216</v>
      </c>
      <c r="AH79" s="33">
        <v>2.4300000000000002</v>
      </c>
      <c r="AI79" s="33">
        <v>0.14000000000000001</v>
      </c>
      <c r="AJ79" s="33">
        <v>0.18</v>
      </c>
      <c r="AK79" s="33">
        <v>0.25</v>
      </c>
      <c r="AL79" s="36">
        <f t="shared" si="151"/>
        <v>13.583604710445439</v>
      </c>
      <c r="AM79" s="36">
        <v>70</v>
      </c>
      <c r="AN79" s="36">
        <f t="shared" si="149"/>
        <v>9.5085232973118075</v>
      </c>
      <c r="AO79" s="36">
        <f t="shared" si="150"/>
        <v>13.497348820534111</v>
      </c>
      <c r="AP79" s="116">
        <v>20</v>
      </c>
      <c r="AQ79" s="116">
        <f t="shared" si="152"/>
        <v>16.196818584640933</v>
      </c>
      <c r="AR79" s="88">
        <v>14.675842722503864</v>
      </c>
      <c r="AS79" s="88">
        <f t="shared" si="134"/>
        <v>110.36380595578892</v>
      </c>
    </row>
    <row r="80" spans="1:45" ht="18.75">
      <c r="A80" s="19">
        <v>11</v>
      </c>
      <c r="B80" s="20" t="s">
        <v>15</v>
      </c>
      <c r="C80" s="30">
        <v>3</v>
      </c>
      <c r="D80" s="31">
        <v>40</v>
      </c>
      <c r="E80" s="31">
        <f t="shared" si="135"/>
        <v>0.66799999999999993</v>
      </c>
      <c r="F80" s="31"/>
      <c r="G80" s="31">
        <v>4</v>
      </c>
      <c r="H80" s="31">
        <v>1.57</v>
      </c>
      <c r="I80" s="33">
        <v>223.1</v>
      </c>
      <c r="J80" s="78">
        <f t="shared" si="136"/>
        <v>1.333931240657698</v>
      </c>
      <c r="K80" s="33">
        <v>50</v>
      </c>
      <c r="L80" s="78">
        <f t="shared" si="137"/>
        <v>0.66696562032884898</v>
      </c>
      <c r="M80" s="33">
        <v>50</v>
      </c>
      <c r="N80" s="78">
        <f t="shared" si="138"/>
        <v>0.66696562032884898</v>
      </c>
      <c r="O80" s="78">
        <f t="shared" si="139"/>
        <v>2.6678624813153959</v>
      </c>
      <c r="P80" s="33">
        <v>13.33</v>
      </c>
      <c r="Q80" s="78">
        <f t="shared" si="140"/>
        <v>0.35562606875934227</v>
      </c>
      <c r="R80" s="33"/>
      <c r="S80" s="33"/>
      <c r="T80" s="33">
        <v>40</v>
      </c>
      <c r="U80" s="78">
        <f t="shared" si="141"/>
        <v>1.0671449925261585</v>
      </c>
      <c r="V80" s="33">
        <v>14.56</v>
      </c>
      <c r="W80" s="33">
        <f t="shared" si="142"/>
        <v>0.3884407772795217</v>
      </c>
      <c r="X80" s="78">
        <f t="shared" si="143"/>
        <v>4.4790743198804179</v>
      </c>
      <c r="Y80" s="33">
        <v>34</v>
      </c>
      <c r="Z80" s="78">
        <f t="shared" si="144"/>
        <v>1.5228852687593422</v>
      </c>
      <c r="AA80" s="33">
        <v>0.37</v>
      </c>
      <c r="AB80" s="113">
        <f t="shared" si="145"/>
        <v>1.6572574983557548E-2</v>
      </c>
      <c r="AC80" s="78">
        <f t="shared" si="146"/>
        <v>6.018532163623318</v>
      </c>
      <c r="AD80" s="33"/>
      <c r="AE80" s="33">
        <f t="shared" si="147"/>
        <v>0</v>
      </c>
      <c r="AF80" s="33">
        <v>101.92</v>
      </c>
      <c r="AG80" s="78">
        <f t="shared" si="148"/>
        <v>4.5650725468221216</v>
      </c>
      <c r="AH80" s="33">
        <v>2.4300000000000002</v>
      </c>
      <c r="AI80" s="33">
        <v>0.14000000000000001</v>
      </c>
      <c r="AJ80" s="33">
        <v>0.18</v>
      </c>
      <c r="AK80" s="33">
        <v>0.25</v>
      </c>
      <c r="AL80" s="36">
        <f t="shared" si="151"/>
        <v>13.583604710445439</v>
      </c>
      <c r="AM80" s="36">
        <v>45</v>
      </c>
      <c r="AN80" s="36">
        <f t="shared" si="149"/>
        <v>6.1126221197004478</v>
      </c>
      <c r="AO80" s="36">
        <f t="shared" si="150"/>
        <v>13.157079522537451</v>
      </c>
      <c r="AP80" s="116">
        <v>20</v>
      </c>
      <c r="AQ80" s="116">
        <f t="shared" si="152"/>
        <v>15.788495427044941</v>
      </c>
      <c r="AR80" s="88">
        <v>14.305863494205447</v>
      </c>
      <c r="AS80" s="88">
        <f t="shared" si="134"/>
        <v>110.36380595578889</v>
      </c>
    </row>
    <row r="81" spans="1:45" ht="19.5">
      <c r="A81" s="19"/>
      <c r="B81" s="26" t="s">
        <v>16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115"/>
      <c r="AM81" s="115"/>
      <c r="AN81" s="115"/>
      <c r="AO81" s="211"/>
      <c r="AP81" s="211"/>
      <c r="AQ81" s="211"/>
      <c r="AR81" s="88"/>
      <c r="AS81" s="88" t="e">
        <f t="shared" si="134"/>
        <v>#DIV/0!</v>
      </c>
    </row>
    <row r="82" spans="1:45" ht="18.75">
      <c r="A82" s="19">
        <v>12</v>
      </c>
      <c r="B82" s="20" t="s">
        <v>7</v>
      </c>
      <c r="C82" s="30" t="s">
        <v>94</v>
      </c>
      <c r="D82" s="32">
        <v>95</v>
      </c>
      <c r="E82" s="31">
        <f t="shared" ref="E82:E88" si="153">D82*0.0167</f>
        <v>1.5865</v>
      </c>
      <c r="F82" s="31"/>
      <c r="G82" s="31">
        <v>4</v>
      </c>
      <c r="H82" s="31">
        <v>1.57</v>
      </c>
      <c r="I82" s="33">
        <v>223.1</v>
      </c>
      <c r="J82" s="78">
        <f t="shared" ref="J82:J88" si="154">I82/167.25</f>
        <v>1.333931240657698</v>
      </c>
      <c r="K82" s="33">
        <v>50</v>
      </c>
      <c r="L82" s="78">
        <f t="shared" ref="L82:L88" si="155">J82*K82%</f>
        <v>0.66696562032884898</v>
      </c>
      <c r="M82" s="33">
        <v>50</v>
      </c>
      <c r="N82" s="78">
        <f t="shared" ref="N82:N88" si="156">J82*M82/100</f>
        <v>0.66696562032884898</v>
      </c>
      <c r="O82" s="78">
        <f t="shared" ref="O82:O88" si="157">N82+L82+J82</f>
        <v>2.6678624813153959</v>
      </c>
      <c r="P82" s="33">
        <v>13.33</v>
      </c>
      <c r="Q82" s="78">
        <f t="shared" ref="Q82:Q88" si="158">O82*P82/100</f>
        <v>0.35562606875934227</v>
      </c>
      <c r="R82" s="33"/>
      <c r="S82" s="33"/>
      <c r="T82" s="33">
        <v>40</v>
      </c>
      <c r="U82" s="78">
        <f t="shared" ref="U82:U88" si="159">O82*T82/100</f>
        <v>1.0671449925261585</v>
      </c>
      <c r="V82" s="33">
        <v>14.56</v>
      </c>
      <c r="W82" s="33">
        <f t="shared" ref="W82:W88" si="160">O82*V82/100</f>
        <v>0.3884407772795217</v>
      </c>
      <c r="X82" s="78">
        <f t="shared" ref="X82:X88" si="161">O82+Q82+S82+U82+W82</f>
        <v>4.4790743198804179</v>
      </c>
      <c r="Y82" s="33">
        <v>34</v>
      </c>
      <c r="Z82" s="78">
        <f t="shared" ref="Z82:Z88" si="162">X82*Y82/100</f>
        <v>1.5228852687593422</v>
      </c>
      <c r="AA82" s="33">
        <v>0.37</v>
      </c>
      <c r="AB82" s="113">
        <f t="shared" ref="AB82:AB88" si="163">X82*AA82/100</f>
        <v>1.6572574983557548E-2</v>
      </c>
      <c r="AC82" s="78">
        <f t="shared" ref="AC82:AC88" si="164">AB82+Z82+X82</f>
        <v>6.018532163623318</v>
      </c>
      <c r="AD82" s="33"/>
      <c r="AE82" s="33">
        <f t="shared" ref="AE82:AE88" si="165">AC82*AD82/100</f>
        <v>0</v>
      </c>
      <c r="AF82" s="33">
        <v>101.92</v>
      </c>
      <c r="AG82" s="78">
        <f t="shared" ref="AG82:AG88" si="166">X82*AF82/100</f>
        <v>4.5650725468221216</v>
      </c>
      <c r="AH82" s="33">
        <v>2.4300000000000002</v>
      </c>
      <c r="AI82" s="33">
        <v>0.14000000000000001</v>
      </c>
      <c r="AJ82" s="33">
        <v>0.18</v>
      </c>
      <c r="AK82" s="33">
        <v>0.25</v>
      </c>
      <c r="AL82" s="36">
        <f>AJ82+AI82+AH82+AG82+AC82+AK82</f>
        <v>13.583604710445439</v>
      </c>
      <c r="AM82" s="36">
        <v>45</v>
      </c>
      <c r="AN82" s="36">
        <f t="shared" ref="AN82:AN88" si="167">AL82*AM82/100</f>
        <v>6.1126221197004478</v>
      </c>
      <c r="AO82" s="36">
        <f t="shared" ref="AO82:AO88" si="168">(AL82*E82)+(AN82*E82)</f>
        <v>31.248063866026449</v>
      </c>
      <c r="AP82" s="116">
        <v>20</v>
      </c>
      <c r="AQ82" s="116">
        <f>AO82*1.2</f>
        <v>37.497676639231734</v>
      </c>
      <c r="AR82" s="88">
        <v>33.976425798737935</v>
      </c>
      <c r="AS82" s="88">
        <f t="shared" si="134"/>
        <v>110.36380595578889</v>
      </c>
    </row>
    <row r="83" spans="1:45" ht="56.25">
      <c r="A83" s="19">
        <v>13</v>
      </c>
      <c r="B83" s="20" t="s">
        <v>101</v>
      </c>
      <c r="C83" s="30"/>
      <c r="D83" s="32">
        <v>97</v>
      </c>
      <c r="E83" s="31">
        <f t="shared" ref="E83" si="169">D83*0.0167</f>
        <v>1.6198999999999999</v>
      </c>
      <c r="F83" s="31"/>
      <c r="G83" s="31">
        <v>4</v>
      </c>
      <c r="H83" s="31">
        <v>1.57</v>
      </c>
      <c r="I83" s="33">
        <v>223.1</v>
      </c>
      <c r="J83" s="78">
        <f t="shared" si="154"/>
        <v>1.333931240657698</v>
      </c>
      <c r="K83" s="33">
        <v>50</v>
      </c>
      <c r="L83" s="78">
        <f t="shared" si="155"/>
        <v>0.66696562032884898</v>
      </c>
      <c r="M83" s="33">
        <v>50</v>
      </c>
      <c r="N83" s="78">
        <f t="shared" si="156"/>
        <v>0.66696562032884898</v>
      </c>
      <c r="O83" s="78">
        <f t="shared" si="157"/>
        <v>2.6678624813153959</v>
      </c>
      <c r="P83" s="33">
        <v>13.33</v>
      </c>
      <c r="Q83" s="78">
        <f t="shared" si="158"/>
        <v>0.35562606875934227</v>
      </c>
      <c r="R83" s="33"/>
      <c r="S83" s="33"/>
      <c r="T83" s="33">
        <v>40</v>
      </c>
      <c r="U83" s="78">
        <f t="shared" si="159"/>
        <v>1.0671449925261585</v>
      </c>
      <c r="V83" s="33">
        <v>14.56</v>
      </c>
      <c r="W83" s="33">
        <f t="shared" si="160"/>
        <v>0.3884407772795217</v>
      </c>
      <c r="X83" s="78">
        <f t="shared" si="161"/>
        <v>4.4790743198804179</v>
      </c>
      <c r="Y83" s="33">
        <v>34</v>
      </c>
      <c r="Z83" s="78">
        <f t="shared" si="162"/>
        <v>1.5228852687593422</v>
      </c>
      <c r="AA83" s="33">
        <v>0.37</v>
      </c>
      <c r="AB83" s="113">
        <f t="shared" si="163"/>
        <v>1.6572574983557548E-2</v>
      </c>
      <c r="AC83" s="78">
        <f t="shared" si="164"/>
        <v>6.018532163623318</v>
      </c>
      <c r="AD83" s="33"/>
      <c r="AE83" s="33">
        <f t="shared" si="165"/>
        <v>0</v>
      </c>
      <c r="AF83" s="33">
        <v>101.92</v>
      </c>
      <c r="AG83" s="78">
        <f t="shared" si="166"/>
        <v>4.5650725468221216</v>
      </c>
      <c r="AH83" s="33">
        <v>2.4300000000000002</v>
      </c>
      <c r="AI83" s="33">
        <v>0.14000000000000001</v>
      </c>
      <c r="AJ83" s="33">
        <v>0.18</v>
      </c>
      <c r="AK83" s="33">
        <v>0.25</v>
      </c>
      <c r="AL83" s="36">
        <f t="shared" ref="AL83:AL88" si="170">AJ83+AI83+AH83+AG83+AC83+AK83</f>
        <v>13.583604710445439</v>
      </c>
      <c r="AM83" s="36">
        <v>45</v>
      </c>
      <c r="AN83" s="36">
        <f t="shared" ref="AN83" si="171">AL83*AM83/100</f>
        <v>6.1126221197004478</v>
      </c>
      <c r="AO83" s="36">
        <f t="shared" ref="AO83" si="172">(AL83*E83)+(AN83*E83)</f>
        <v>31.905917842153322</v>
      </c>
      <c r="AP83" s="116">
        <v>20</v>
      </c>
      <c r="AQ83" s="116">
        <f t="shared" ref="AQ83:AQ88" si="173">AO83*1.2</f>
        <v>38.287101410583986</v>
      </c>
      <c r="AR83" s="88">
        <v>34.691718973448211</v>
      </c>
      <c r="AS83" s="88">
        <f t="shared" si="134"/>
        <v>110.36380595578889</v>
      </c>
    </row>
    <row r="84" spans="1:45" ht="18.75">
      <c r="A84" s="19">
        <v>14</v>
      </c>
      <c r="B84" s="20" t="s">
        <v>17</v>
      </c>
      <c r="C84" s="30">
        <v>5</v>
      </c>
      <c r="D84" s="31">
        <v>130</v>
      </c>
      <c r="E84" s="31">
        <f t="shared" si="153"/>
        <v>2.1709999999999998</v>
      </c>
      <c r="F84" s="31"/>
      <c r="G84" s="31">
        <v>4</v>
      </c>
      <c r="H84" s="31">
        <v>1.57</v>
      </c>
      <c r="I84" s="33">
        <v>223.1</v>
      </c>
      <c r="J84" s="78">
        <f t="shared" si="154"/>
        <v>1.333931240657698</v>
      </c>
      <c r="K84" s="33">
        <v>50</v>
      </c>
      <c r="L84" s="78">
        <f t="shared" si="155"/>
        <v>0.66696562032884898</v>
      </c>
      <c r="M84" s="33">
        <v>50</v>
      </c>
      <c r="N84" s="78">
        <f t="shared" si="156"/>
        <v>0.66696562032884898</v>
      </c>
      <c r="O84" s="78">
        <f t="shared" si="157"/>
        <v>2.6678624813153959</v>
      </c>
      <c r="P84" s="33">
        <v>13.33</v>
      </c>
      <c r="Q84" s="78">
        <f t="shared" si="158"/>
        <v>0.35562606875934227</v>
      </c>
      <c r="R84" s="33"/>
      <c r="S84" s="33"/>
      <c r="T84" s="33">
        <v>40</v>
      </c>
      <c r="U84" s="78">
        <f t="shared" si="159"/>
        <v>1.0671449925261585</v>
      </c>
      <c r="V84" s="33">
        <v>14.56</v>
      </c>
      <c r="W84" s="33">
        <f t="shared" si="160"/>
        <v>0.3884407772795217</v>
      </c>
      <c r="X84" s="78">
        <f t="shared" si="161"/>
        <v>4.4790743198804179</v>
      </c>
      <c r="Y84" s="33">
        <v>34</v>
      </c>
      <c r="Z84" s="78">
        <f t="shared" si="162"/>
        <v>1.5228852687593422</v>
      </c>
      <c r="AA84" s="33">
        <v>0.37</v>
      </c>
      <c r="AB84" s="113">
        <f t="shared" si="163"/>
        <v>1.6572574983557548E-2</v>
      </c>
      <c r="AC84" s="78">
        <f t="shared" si="164"/>
        <v>6.018532163623318</v>
      </c>
      <c r="AD84" s="33"/>
      <c r="AE84" s="33">
        <f t="shared" si="165"/>
        <v>0</v>
      </c>
      <c r="AF84" s="33">
        <v>101.92</v>
      </c>
      <c r="AG84" s="78">
        <f t="shared" si="166"/>
        <v>4.5650725468221216</v>
      </c>
      <c r="AH84" s="33">
        <v>2.4300000000000002</v>
      </c>
      <c r="AI84" s="33">
        <v>0.14000000000000001</v>
      </c>
      <c r="AJ84" s="33">
        <v>0.18</v>
      </c>
      <c r="AK84" s="33">
        <v>0.25</v>
      </c>
      <c r="AL84" s="36">
        <f t="shared" si="170"/>
        <v>13.583604710445439</v>
      </c>
      <c r="AM84" s="36">
        <v>55</v>
      </c>
      <c r="AN84" s="36">
        <f t="shared" si="167"/>
        <v>7.4709825907449909</v>
      </c>
      <c r="AO84" s="36">
        <f t="shared" si="168"/>
        <v>45.709509030884419</v>
      </c>
      <c r="AP84" s="116">
        <v>20</v>
      </c>
      <c r="AQ84" s="116">
        <f t="shared" si="173"/>
        <v>54.851410837061302</v>
      </c>
      <c r="AR84" s="88">
        <v>49.700543001420648</v>
      </c>
      <c r="AS84" s="88">
        <f t="shared" si="134"/>
        <v>110.36380595578889</v>
      </c>
    </row>
    <row r="85" spans="1:45" ht="56.25">
      <c r="A85" s="19">
        <v>15</v>
      </c>
      <c r="B85" s="20" t="s">
        <v>102</v>
      </c>
      <c r="C85" s="30"/>
      <c r="D85" s="31">
        <v>132</v>
      </c>
      <c r="E85" s="31">
        <f t="shared" ref="E85" si="174">D85*0.0167</f>
        <v>2.2044000000000001</v>
      </c>
      <c r="F85" s="31"/>
      <c r="G85" s="31">
        <v>4</v>
      </c>
      <c r="H85" s="31">
        <v>1.57</v>
      </c>
      <c r="I85" s="33">
        <v>223.1</v>
      </c>
      <c r="J85" s="78">
        <f t="shared" si="154"/>
        <v>1.333931240657698</v>
      </c>
      <c r="K85" s="33">
        <v>50</v>
      </c>
      <c r="L85" s="78">
        <f t="shared" si="155"/>
        <v>0.66696562032884898</v>
      </c>
      <c r="M85" s="33">
        <v>50</v>
      </c>
      <c r="N85" s="78">
        <f t="shared" si="156"/>
        <v>0.66696562032884898</v>
      </c>
      <c r="O85" s="78">
        <f t="shared" si="157"/>
        <v>2.6678624813153959</v>
      </c>
      <c r="P85" s="33">
        <v>13.33</v>
      </c>
      <c r="Q85" s="78">
        <f t="shared" si="158"/>
        <v>0.35562606875934227</v>
      </c>
      <c r="R85" s="33"/>
      <c r="S85" s="33"/>
      <c r="T85" s="33">
        <v>40</v>
      </c>
      <c r="U85" s="78">
        <f t="shared" si="159"/>
        <v>1.0671449925261585</v>
      </c>
      <c r="V85" s="33">
        <v>14.56</v>
      </c>
      <c r="W85" s="33">
        <f t="shared" si="160"/>
        <v>0.3884407772795217</v>
      </c>
      <c r="X85" s="78">
        <f t="shared" si="161"/>
        <v>4.4790743198804179</v>
      </c>
      <c r="Y85" s="33">
        <v>34</v>
      </c>
      <c r="Z85" s="78">
        <f t="shared" si="162"/>
        <v>1.5228852687593422</v>
      </c>
      <c r="AA85" s="33">
        <v>0.37</v>
      </c>
      <c r="AB85" s="113">
        <f t="shared" si="163"/>
        <v>1.6572574983557548E-2</v>
      </c>
      <c r="AC85" s="78">
        <f t="shared" si="164"/>
        <v>6.018532163623318</v>
      </c>
      <c r="AD85" s="33"/>
      <c r="AE85" s="33">
        <f t="shared" si="165"/>
        <v>0</v>
      </c>
      <c r="AF85" s="33">
        <v>101.92</v>
      </c>
      <c r="AG85" s="78">
        <f t="shared" si="166"/>
        <v>4.5650725468221216</v>
      </c>
      <c r="AH85" s="33">
        <v>2.4300000000000002</v>
      </c>
      <c r="AI85" s="33">
        <v>0.14000000000000001</v>
      </c>
      <c r="AJ85" s="33">
        <v>0.18</v>
      </c>
      <c r="AK85" s="33">
        <v>0.25</v>
      </c>
      <c r="AL85" s="36">
        <f t="shared" si="170"/>
        <v>13.583604710445439</v>
      </c>
      <c r="AM85" s="36">
        <v>65</v>
      </c>
      <c r="AN85" s="36">
        <f t="shared" ref="AN85" si="175">AL85*AM85/100</f>
        <v>8.829343061789535</v>
      </c>
      <c r="AO85" s="36">
        <f t="shared" ref="AO85" si="176">(AL85*E85)+(AN85*E85)</f>
        <v>49.407102069114778</v>
      </c>
      <c r="AP85" s="116">
        <v>20</v>
      </c>
      <c r="AQ85" s="116">
        <f t="shared" si="173"/>
        <v>59.288522482937729</v>
      </c>
      <c r="AR85" s="88">
        <v>53.720983948930112</v>
      </c>
      <c r="AS85" s="88">
        <f t="shared" si="134"/>
        <v>110.36380595578889</v>
      </c>
    </row>
    <row r="86" spans="1:45" ht="37.5">
      <c r="A86" s="19">
        <v>16</v>
      </c>
      <c r="B86" s="20" t="s">
        <v>49</v>
      </c>
      <c r="C86" s="30">
        <v>6</v>
      </c>
      <c r="D86" s="31">
        <v>120</v>
      </c>
      <c r="E86" s="31">
        <f t="shared" si="153"/>
        <v>2.004</v>
      </c>
      <c r="F86" s="31"/>
      <c r="G86" s="31">
        <v>4</v>
      </c>
      <c r="H86" s="31">
        <v>1.57</v>
      </c>
      <c r="I86" s="33">
        <v>223.1</v>
      </c>
      <c r="J86" s="78">
        <f t="shared" si="154"/>
        <v>1.333931240657698</v>
      </c>
      <c r="K86" s="33">
        <v>50</v>
      </c>
      <c r="L86" s="78">
        <f t="shared" si="155"/>
        <v>0.66696562032884898</v>
      </c>
      <c r="M86" s="33">
        <v>50</v>
      </c>
      <c r="N86" s="78">
        <f t="shared" si="156"/>
        <v>0.66696562032884898</v>
      </c>
      <c r="O86" s="78">
        <f t="shared" si="157"/>
        <v>2.6678624813153959</v>
      </c>
      <c r="P86" s="33">
        <v>13.33</v>
      </c>
      <c r="Q86" s="78">
        <f t="shared" si="158"/>
        <v>0.35562606875934227</v>
      </c>
      <c r="R86" s="33"/>
      <c r="S86" s="33"/>
      <c r="T86" s="33">
        <v>40</v>
      </c>
      <c r="U86" s="78">
        <f t="shared" si="159"/>
        <v>1.0671449925261585</v>
      </c>
      <c r="V86" s="33">
        <v>14.56</v>
      </c>
      <c r="W86" s="33">
        <f t="shared" si="160"/>
        <v>0.3884407772795217</v>
      </c>
      <c r="X86" s="78">
        <f t="shared" si="161"/>
        <v>4.4790743198804179</v>
      </c>
      <c r="Y86" s="33">
        <v>34</v>
      </c>
      <c r="Z86" s="78">
        <f t="shared" si="162"/>
        <v>1.5228852687593422</v>
      </c>
      <c r="AA86" s="33">
        <v>0.37</v>
      </c>
      <c r="AB86" s="113">
        <f t="shared" si="163"/>
        <v>1.6572574983557548E-2</v>
      </c>
      <c r="AC86" s="78">
        <f t="shared" si="164"/>
        <v>6.018532163623318</v>
      </c>
      <c r="AD86" s="33"/>
      <c r="AE86" s="33">
        <f t="shared" si="165"/>
        <v>0</v>
      </c>
      <c r="AF86" s="33">
        <v>101.92</v>
      </c>
      <c r="AG86" s="78">
        <f t="shared" si="166"/>
        <v>4.5650725468221216</v>
      </c>
      <c r="AH86" s="33">
        <v>2.4300000000000002</v>
      </c>
      <c r="AI86" s="33">
        <v>0.14000000000000001</v>
      </c>
      <c r="AJ86" s="33">
        <v>0.18</v>
      </c>
      <c r="AK86" s="33">
        <v>0.25</v>
      </c>
      <c r="AL86" s="36">
        <f t="shared" si="170"/>
        <v>13.583604710445439</v>
      </c>
      <c r="AM86" s="36">
        <v>70</v>
      </c>
      <c r="AN86" s="36">
        <f t="shared" si="167"/>
        <v>9.5085232973118075</v>
      </c>
      <c r="AO86" s="36">
        <f t="shared" si="168"/>
        <v>46.276624527545522</v>
      </c>
      <c r="AP86" s="116">
        <v>20</v>
      </c>
      <c r="AQ86" s="116">
        <f t="shared" si="173"/>
        <v>55.531949433054628</v>
      </c>
      <c r="AR86" s="88">
        <v>50.317175048584673</v>
      </c>
      <c r="AS86" s="88">
        <f t="shared" si="134"/>
        <v>110.36380595578892</v>
      </c>
    </row>
    <row r="87" spans="1:45" ht="37.5">
      <c r="A87" s="19">
        <v>17</v>
      </c>
      <c r="B87" s="20" t="s">
        <v>65</v>
      </c>
      <c r="C87" s="30"/>
      <c r="D87" s="32">
        <v>10</v>
      </c>
      <c r="E87" s="31">
        <f t="shared" si="153"/>
        <v>0.16699999999999998</v>
      </c>
      <c r="F87" s="31"/>
      <c r="G87" s="31">
        <v>4</v>
      </c>
      <c r="H87" s="31">
        <v>1.57</v>
      </c>
      <c r="I87" s="33">
        <v>223.1</v>
      </c>
      <c r="J87" s="78">
        <f t="shared" si="154"/>
        <v>1.333931240657698</v>
      </c>
      <c r="K87" s="33">
        <v>50</v>
      </c>
      <c r="L87" s="78">
        <f t="shared" si="155"/>
        <v>0.66696562032884898</v>
      </c>
      <c r="M87" s="33">
        <v>50</v>
      </c>
      <c r="N87" s="78">
        <f t="shared" si="156"/>
        <v>0.66696562032884898</v>
      </c>
      <c r="O87" s="78">
        <f t="shared" si="157"/>
        <v>2.6678624813153959</v>
      </c>
      <c r="P87" s="33">
        <v>13.33</v>
      </c>
      <c r="Q87" s="78">
        <f t="shared" si="158"/>
        <v>0.35562606875934227</v>
      </c>
      <c r="R87" s="33"/>
      <c r="S87" s="33"/>
      <c r="T87" s="33">
        <v>40</v>
      </c>
      <c r="U87" s="78">
        <f t="shared" si="159"/>
        <v>1.0671449925261585</v>
      </c>
      <c r="V87" s="33">
        <v>14.56</v>
      </c>
      <c r="W87" s="33">
        <f t="shared" si="160"/>
        <v>0.3884407772795217</v>
      </c>
      <c r="X87" s="78">
        <f t="shared" si="161"/>
        <v>4.4790743198804179</v>
      </c>
      <c r="Y87" s="33">
        <v>34</v>
      </c>
      <c r="Z87" s="78">
        <f t="shared" si="162"/>
        <v>1.5228852687593422</v>
      </c>
      <c r="AA87" s="33">
        <v>0.37</v>
      </c>
      <c r="AB87" s="113">
        <f t="shared" si="163"/>
        <v>1.6572574983557548E-2</v>
      </c>
      <c r="AC87" s="78">
        <f t="shared" si="164"/>
        <v>6.018532163623318</v>
      </c>
      <c r="AD87" s="33"/>
      <c r="AE87" s="33">
        <f t="shared" si="165"/>
        <v>0</v>
      </c>
      <c r="AF87" s="33">
        <v>101.92</v>
      </c>
      <c r="AG87" s="78">
        <f t="shared" si="166"/>
        <v>4.5650725468221216</v>
      </c>
      <c r="AH87" s="33">
        <v>2.4300000000000002</v>
      </c>
      <c r="AI87" s="33">
        <v>0.14000000000000001</v>
      </c>
      <c r="AJ87" s="33">
        <v>0.18</v>
      </c>
      <c r="AK87" s="33">
        <v>0.25</v>
      </c>
      <c r="AL87" s="36">
        <f t="shared" si="170"/>
        <v>13.583604710445439</v>
      </c>
      <c r="AM87" s="36">
        <v>140</v>
      </c>
      <c r="AN87" s="36">
        <f t="shared" si="167"/>
        <v>19.017046594623615</v>
      </c>
      <c r="AO87" s="36">
        <f t="shared" si="168"/>
        <v>5.4443087679465307</v>
      </c>
      <c r="AP87" s="116">
        <v>20</v>
      </c>
      <c r="AQ87" s="116">
        <f t="shared" si="173"/>
        <v>6.5331705215358369</v>
      </c>
      <c r="AR87" s="88">
        <v>5.9196676527746677</v>
      </c>
      <c r="AS87" s="88">
        <f t="shared" si="134"/>
        <v>110.36380595578889</v>
      </c>
    </row>
    <row r="88" spans="1:45" ht="37.5">
      <c r="A88" s="19">
        <v>18</v>
      </c>
      <c r="B88" s="20" t="s">
        <v>66</v>
      </c>
      <c r="C88" s="30">
        <v>4</v>
      </c>
      <c r="D88" s="33">
        <v>15</v>
      </c>
      <c r="E88" s="31">
        <f t="shared" si="153"/>
        <v>0.2505</v>
      </c>
      <c r="F88" s="31"/>
      <c r="G88" s="31">
        <v>4</v>
      </c>
      <c r="H88" s="31">
        <v>1.57</v>
      </c>
      <c r="I88" s="33">
        <v>223.1</v>
      </c>
      <c r="J88" s="78">
        <f t="shared" si="154"/>
        <v>1.333931240657698</v>
      </c>
      <c r="K88" s="33">
        <v>50</v>
      </c>
      <c r="L88" s="78">
        <f t="shared" si="155"/>
        <v>0.66696562032884898</v>
      </c>
      <c r="M88" s="33">
        <v>50</v>
      </c>
      <c r="N88" s="78">
        <f t="shared" si="156"/>
        <v>0.66696562032884898</v>
      </c>
      <c r="O88" s="78">
        <f t="shared" si="157"/>
        <v>2.6678624813153959</v>
      </c>
      <c r="P88" s="33">
        <v>13.33</v>
      </c>
      <c r="Q88" s="78">
        <f t="shared" si="158"/>
        <v>0.35562606875934227</v>
      </c>
      <c r="R88" s="33"/>
      <c r="S88" s="33"/>
      <c r="T88" s="33">
        <v>40</v>
      </c>
      <c r="U88" s="78">
        <f t="shared" si="159"/>
        <v>1.0671449925261585</v>
      </c>
      <c r="V88" s="33">
        <v>14.56</v>
      </c>
      <c r="W88" s="33">
        <f t="shared" si="160"/>
        <v>0.3884407772795217</v>
      </c>
      <c r="X88" s="78">
        <f t="shared" si="161"/>
        <v>4.4790743198804179</v>
      </c>
      <c r="Y88" s="33">
        <v>34</v>
      </c>
      <c r="Z88" s="78">
        <f t="shared" si="162"/>
        <v>1.5228852687593422</v>
      </c>
      <c r="AA88" s="33">
        <v>0.37</v>
      </c>
      <c r="AB88" s="113">
        <f t="shared" si="163"/>
        <v>1.6572574983557548E-2</v>
      </c>
      <c r="AC88" s="78">
        <f t="shared" si="164"/>
        <v>6.018532163623318</v>
      </c>
      <c r="AD88" s="33"/>
      <c r="AE88" s="33">
        <f t="shared" si="165"/>
        <v>0</v>
      </c>
      <c r="AF88" s="33">
        <v>101.92</v>
      </c>
      <c r="AG88" s="78">
        <f t="shared" si="166"/>
        <v>4.5650725468221216</v>
      </c>
      <c r="AH88" s="33">
        <v>2.4300000000000002</v>
      </c>
      <c r="AI88" s="33">
        <v>0.14000000000000001</v>
      </c>
      <c r="AJ88" s="33">
        <v>0.18</v>
      </c>
      <c r="AK88" s="33">
        <v>0.25</v>
      </c>
      <c r="AL88" s="36">
        <f t="shared" si="170"/>
        <v>13.583604710445439</v>
      </c>
      <c r="AM88" s="36">
        <v>50</v>
      </c>
      <c r="AN88" s="36">
        <f t="shared" si="167"/>
        <v>6.7918023552227194</v>
      </c>
      <c r="AO88" s="36">
        <f t="shared" si="168"/>
        <v>5.1040394699498739</v>
      </c>
      <c r="AP88" s="116">
        <v>20</v>
      </c>
      <c r="AQ88" s="116">
        <f t="shared" si="173"/>
        <v>6.1248473639398489</v>
      </c>
      <c r="AR88" s="88">
        <v>5.5496884244762512</v>
      </c>
      <c r="AS88" s="88">
        <f t="shared" si="134"/>
        <v>110.36380595578892</v>
      </c>
    </row>
    <row r="89" spans="1:45" ht="19.5">
      <c r="A89" s="19"/>
      <c r="B89" s="26" t="s">
        <v>18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115"/>
      <c r="AM89" s="115"/>
      <c r="AN89" s="115"/>
      <c r="AO89" s="211"/>
      <c r="AP89" s="211"/>
      <c r="AQ89" s="211"/>
      <c r="AR89" s="88"/>
      <c r="AS89" s="88" t="e">
        <f t="shared" si="134"/>
        <v>#DIV/0!</v>
      </c>
    </row>
    <row r="90" spans="1:45" ht="27" customHeight="1">
      <c r="A90" s="19">
        <v>19</v>
      </c>
      <c r="B90" s="20" t="s">
        <v>19</v>
      </c>
      <c r="C90" s="30">
        <v>5</v>
      </c>
      <c r="D90" s="31">
        <v>120</v>
      </c>
      <c r="E90" s="31">
        <f t="shared" ref="E90:E92" si="177">D90*0.0167</f>
        <v>2.004</v>
      </c>
      <c r="F90" s="31"/>
      <c r="G90" s="31">
        <v>4</v>
      </c>
      <c r="H90" s="31">
        <v>1.57</v>
      </c>
      <c r="I90" s="33">
        <v>223.1</v>
      </c>
      <c r="J90" s="78">
        <f t="shared" ref="J90:J92" si="178">I90/167.25</f>
        <v>1.333931240657698</v>
      </c>
      <c r="K90" s="33">
        <v>50</v>
      </c>
      <c r="L90" s="78">
        <f t="shared" ref="L90:L92" si="179">J90*K90%</f>
        <v>0.66696562032884898</v>
      </c>
      <c r="M90" s="33">
        <v>50</v>
      </c>
      <c r="N90" s="78">
        <f t="shared" ref="N90:N92" si="180">J90*M90/100</f>
        <v>0.66696562032884898</v>
      </c>
      <c r="O90" s="78">
        <f t="shared" ref="O90:O92" si="181">N90+L90+J90</f>
        <v>2.6678624813153959</v>
      </c>
      <c r="P90" s="33">
        <v>13.33</v>
      </c>
      <c r="Q90" s="78">
        <f t="shared" ref="Q90:Q92" si="182">O90*P90/100</f>
        <v>0.35562606875934227</v>
      </c>
      <c r="R90" s="33"/>
      <c r="S90" s="33"/>
      <c r="T90" s="33">
        <v>40</v>
      </c>
      <c r="U90" s="78">
        <f t="shared" ref="U90:U92" si="183">O90*T90/100</f>
        <v>1.0671449925261585</v>
      </c>
      <c r="V90" s="33">
        <v>14.56</v>
      </c>
      <c r="W90" s="33">
        <f t="shared" ref="W90:W92" si="184">O90*V90/100</f>
        <v>0.3884407772795217</v>
      </c>
      <c r="X90" s="78">
        <f t="shared" ref="X90:X92" si="185">O90+Q90+S90+U90+W90</f>
        <v>4.4790743198804179</v>
      </c>
      <c r="Y90" s="33">
        <v>34</v>
      </c>
      <c r="Z90" s="78">
        <f t="shared" ref="Z90:Z92" si="186">X90*Y90/100</f>
        <v>1.5228852687593422</v>
      </c>
      <c r="AA90" s="33">
        <v>0.37</v>
      </c>
      <c r="AB90" s="113">
        <f t="shared" ref="AB90:AB92" si="187">X90*AA90/100</f>
        <v>1.6572574983557548E-2</v>
      </c>
      <c r="AC90" s="78">
        <f t="shared" ref="AC90:AC92" si="188">AB90+Z90+X90</f>
        <v>6.018532163623318</v>
      </c>
      <c r="AD90" s="33"/>
      <c r="AE90" s="33">
        <f t="shared" ref="AE90:AE92" si="189">AC90*AD90/100</f>
        <v>0</v>
      </c>
      <c r="AF90" s="33">
        <v>101.92</v>
      </c>
      <c r="AG90" s="78">
        <f t="shared" ref="AG90:AG92" si="190">X90*AF90/100</f>
        <v>4.5650725468221216</v>
      </c>
      <c r="AH90" s="33">
        <v>2.4300000000000002</v>
      </c>
      <c r="AI90" s="33">
        <v>0.14000000000000001</v>
      </c>
      <c r="AJ90" s="33">
        <v>0.18</v>
      </c>
      <c r="AK90" s="33">
        <v>0.25</v>
      </c>
      <c r="AL90" s="36">
        <f>AJ90+AI90+AH90+AG90+AC90+AK90</f>
        <v>13.583604710445439</v>
      </c>
      <c r="AM90" s="36">
        <v>55</v>
      </c>
      <c r="AN90" s="36">
        <f t="shared" ref="AN90:AN92" si="191">AL90*AM90/100</f>
        <v>7.4709825907449909</v>
      </c>
      <c r="AO90" s="36">
        <f t="shared" ref="AO90:AO92" si="192">(AL90*E90)+(AN90*E90)</f>
        <v>42.193392951585622</v>
      </c>
      <c r="AP90" s="116">
        <v>20</v>
      </c>
      <c r="AQ90" s="116">
        <f>AO90*1.2</f>
        <v>50.632071541902747</v>
      </c>
      <c r="AR90" s="88">
        <v>45.877424309003679</v>
      </c>
      <c r="AS90" s="88">
        <f t="shared" si="134"/>
        <v>110.36380595578889</v>
      </c>
    </row>
    <row r="91" spans="1:45" ht="0.75" hidden="1" customHeight="1">
      <c r="A91" s="19">
        <v>18</v>
      </c>
      <c r="B91" s="20" t="s">
        <v>20</v>
      </c>
      <c r="C91" s="30"/>
      <c r="D91" s="49">
        <v>0</v>
      </c>
      <c r="E91" s="31">
        <f t="shared" si="177"/>
        <v>0</v>
      </c>
      <c r="F91" s="31"/>
      <c r="G91" s="31">
        <v>4</v>
      </c>
      <c r="H91" s="31">
        <v>1.57</v>
      </c>
      <c r="I91" s="33">
        <v>200.32</v>
      </c>
      <c r="J91" s="78">
        <f t="shared" si="178"/>
        <v>1.197727952167414</v>
      </c>
      <c r="K91" s="33">
        <v>50</v>
      </c>
      <c r="L91" s="78">
        <f t="shared" si="179"/>
        <v>0.59886397608370701</v>
      </c>
      <c r="M91" s="33">
        <v>50</v>
      </c>
      <c r="N91" s="78">
        <f t="shared" si="180"/>
        <v>0.59886397608370701</v>
      </c>
      <c r="O91" s="78">
        <f t="shared" si="181"/>
        <v>2.395455904334828</v>
      </c>
      <c r="P91" s="33">
        <v>13.33</v>
      </c>
      <c r="Q91" s="78">
        <f t="shared" si="182"/>
        <v>0.31931427204783258</v>
      </c>
      <c r="R91" s="33"/>
      <c r="S91" s="33"/>
      <c r="T91" s="33">
        <v>40</v>
      </c>
      <c r="U91" s="78">
        <f t="shared" si="183"/>
        <v>0.95818236173393112</v>
      </c>
      <c r="V91" s="33">
        <v>12.34</v>
      </c>
      <c r="W91" s="33">
        <f t="shared" si="184"/>
        <v>0.29559925859491776</v>
      </c>
      <c r="X91" s="78">
        <f t="shared" si="185"/>
        <v>3.9685517967115094</v>
      </c>
      <c r="Y91" s="33">
        <v>34</v>
      </c>
      <c r="Z91" s="78">
        <f t="shared" si="186"/>
        <v>1.3493076108819133</v>
      </c>
      <c r="AA91" s="33">
        <v>0.52</v>
      </c>
      <c r="AB91" s="113">
        <f t="shared" si="187"/>
        <v>2.0636469342899848E-2</v>
      </c>
      <c r="AC91" s="78">
        <f t="shared" si="188"/>
        <v>5.3384958769363227</v>
      </c>
      <c r="AD91" s="33"/>
      <c r="AE91" s="33">
        <f t="shared" si="189"/>
        <v>0</v>
      </c>
      <c r="AF91" s="33">
        <v>108.34</v>
      </c>
      <c r="AG91" s="78">
        <f t="shared" si="190"/>
        <v>4.2995290165572495</v>
      </c>
      <c r="AH91" s="33">
        <v>2.31</v>
      </c>
      <c r="AI91" s="33">
        <v>0.17</v>
      </c>
      <c r="AJ91" s="33">
        <v>0.19</v>
      </c>
      <c r="AK91" s="33"/>
      <c r="AL91" s="36">
        <f t="shared" ref="AL91:AL92" si="193">AJ91+AI91+AH91+AG91+AC91+AK91</f>
        <v>12.308024893493572</v>
      </c>
      <c r="AM91" s="36">
        <v>15</v>
      </c>
      <c r="AN91" s="36">
        <f t="shared" si="191"/>
        <v>1.8462037340240358</v>
      </c>
      <c r="AO91" s="36">
        <f t="shared" si="192"/>
        <v>0</v>
      </c>
      <c r="AP91" s="116">
        <v>20</v>
      </c>
      <c r="AQ91" s="116">
        <f t="shared" ref="AQ91:AQ92" si="194">AO91*1.2</f>
        <v>0</v>
      </c>
      <c r="AR91" s="88">
        <v>0</v>
      </c>
      <c r="AS91" s="88" t="e">
        <f t="shared" si="134"/>
        <v>#DIV/0!</v>
      </c>
    </row>
    <row r="92" spans="1:45" ht="18.75">
      <c r="A92" s="19">
        <v>20</v>
      </c>
      <c r="B92" s="20" t="s">
        <v>4</v>
      </c>
      <c r="C92" s="30"/>
      <c r="D92" s="31">
        <v>35</v>
      </c>
      <c r="E92" s="31">
        <f t="shared" si="177"/>
        <v>0.58450000000000002</v>
      </c>
      <c r="F92" s="31"/>
      <c r="G92" s="31">
        <v>4</v>
      </c>
      <c r="H92" s="31">
        <v>1.57</v>
      </c>
      <c r="I92" s="33">
        <v>223.1</v>
      </c>
      <c r="J92" s="78">
        <f t="shared" si="178"/>
        <v>1.333931240657698</v>
      </c>
      <c r="K92" s="33">
        <v>50</v>
      </c>
      <c r="L92" s="78">
        <f t="shared" si="179"/>
        <v>0.66696562032884898</v>
      </c>
      <c r="M92" s="33">
        <v>50</v>
      </c>
      <c r="N92" s="78">
        <f t="shared" si="180"/>
        <v>0.66696562032884898</v>
      </c>
      <c r="O92" s="78">
        <f t="shared" si="181"/>
        <v>2.6678624813153959</v>
      </c>
      <c r="P92" s="33">
        <v>13.33</v>
      </c>
      <c r="Q92" s="78">
        <f t="shared" si="182"/>
        <v>0.35562606875934227</v>
      </c>
      <c r="R92" s="33"/>
      <c r="S92" s="33"/>
      <c r="T92" s="33">
        <v>40</v>
      </c>
      <c r="U92" s="78">
        <f t="shared" si="183"/>
        <v>1.0671449925261585</v>
      </c>
      <c r="V92" s="33">
        <v>14.56</v>
      </c>
      <c r="W92" s="33">
        <f t="shared" si="184"/>
        <v>0.3884407772795217</v>
      </c>
      <c r="X92" s="78">
        <f t="shared" si="185"/>
        <v>4.4790743198804179</v>
      </c>
      <c r="Y92" s="33">
        <v>34</v>
      </c>
      <c r="Z92" s="78">
        <f t="shared" si="186"/>
        <v>1.5228852687593422</v>
      </c>
      <c r="AA92" s="33">
        <v>0.37</v>
      </c>
      <c r="AB92" s="113">
        <f t="shared" si="187"/>
        <v>1.6572574983557548E-2</v>
      </c>
      <c r="AC92" s="78">
        <f t="shared" si="188"/>
        <v>6.018532163623318</v>
      </c>
      <c r="AD92" s="33"/>
      <c r="AE92" s="33">
        <f t="shared" si="189"/>
        <v>0</v>
      </c>
      <c r="AF92" s="33">
        <v>101.92</v>
      </c>
      <c r="AG92" s="78">
        <f t="shared" si="190"/>
        <v>4.5650725468221216</v>
      </c>
      <c r="AH92" s="33">
        <v>2.4300000000000002</v>
      </c>
      <c r="AI92" s="33">
        <v>0.14000000000000001</v>
      </c>
      <c r="AJ92" s="33">
        <v>0.18</v>
      </c>
      <c r="AK92" s="33">
        <v>0.25</v>
      </c>
      <c r="AL92" s="36">
        <f t="shared" si="193"/>
        <v>13.583604710445439</v>
      </c>
      <c r="AM92" s="36">
        <v>45</v>
      </c>
      <c r="AN92" s="36">
        <f t="shared" si="191"/>
        <v>6.1126221197004478</v>
      </c>
      <c r="AO92" s="36">
        <f t="shared" si="192"/>
        <v>11.512444582220271</v>
      </c>
      <c r="AP92" s="116">
        <v>20</v>
      </c>
      <c r="AQ92" s="116">
        <f t="shared" si="194"/>
        <v>13.814933498664324</v>
      </c>
      <c r="AR92" s="88">
        <v>12.517630557429767</v>
      </c>
      <c r="AS92" s="88">
        <f t="shared" si="134"/>
        <v>110.36380595578889</v>
      </c>
    </row>
    <row r="93" spans="1:45" ht="19.5">
      <c r="A93" s="19"/>
      <c r="B93" s="26" t="s">
        <v>21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115"/>
      <c r="AM93" s="115"/>
      <c r="AN93" s="115"/>
      <c r="AO93" s="211"/>
      <c r="AP93" s="211"/>
      <c r="AQ93" s="211"/>
      <c r="AR93" s="88"/>
      <c r="AS93" s="88" t="e">
        <f t="shared" si="134"/>
        <v>#DIV/0!</v>
      </c>
    </row>
    <row r="94" spans="1:45" ht="37.5">
      <c r="A94" s="19">
        <v>21</v>
      </c>
      <c r="B94" s="20" t="s">
        <v>22</v>
      </c>
      <c r="C94" s="30">
        <v>5</v>
      </c>
      <c r="D94" s="31">
        <v>60</v>
      </c>
      <c r="E94" s="31">
        <f t="shared" ref="E94:E100" si="195">D94*0.0167</f>
        <v>1.002</v>
      </c>
      <c r="F94" s="31"/>
      <c r="G94" s="31">
        <v>4</v>
      </c>
      <c r="H94" s="31">
        <v>1.57</v>
      </c>
      <c r="I94" s="33">
        <v>223.1</v>
      </c>
      <c r="J94" s="78">
        <f t="shared" ref="J94:J99" si="196">I94/167.25</f>
        <v>1.333931240657698</v>
      </c>
      <c r="K94" s="33">
        <v>50</v>
      </c>
      <c r="L94" s="78">
        <f t="shared" ref="L94:L99" si="197">J94*K94%</f>
        <v>0.66696562032884898</v>
      </c>
      <c r="M94" s="33">
        <v>50</v>
      </c>
      <c r="N94" s="78">
        <f t="shared" ref="N94:N99" si="198">J94*M94/100</f>
        <v>0.66696562032884898</v>
      </c>
      <c r="O94" s="78">
        <f t="shared" ref="O94:O99" si="199">N94+L94+J94</f>
        <v>2.6678624813153959</v>
      </c>
      <c r="P94" s="33">
        <v>13.33</v>
      </c>
      <c r="Q94" s="78">
        <f t="shared" ref="Q94:Q99" si="200">O94*P94/100</f>
        <v>0.35562606875934227</v>
      </c>
      <c r="R94" s="33"/>
      <c r="S94" s="33"/>
      <c r="T94" s="33">
        <v>40</v>
      </c>
      <c r="U94" s="78">
        <f t="shared" ref="U94:U99" si="201">O94*T94/100</f>
        <v>1.0671449925261585</v>
      </c>
      <c r="V94" s="33">
        <v>14.56</v>
      </c>
      <c r="W94" s="33">
        <f t="shared" ref="W94:W99" si="202">O94*V94/100</f>
        <v>0.3884407772795217</v>
      </c>
      <c r="X94" s="78">
        <f t="shared" ref="X94:X99" si="203">O94+Q94+S94+U94+W94</f>
        <v>4.4790743198804179</v>
      </c>
      <c r="Y94" s="33">
        <v>34</v>
      </c>
      <c r="Z94" s="78">
        <f t="shared" ref="Z94:Z99" si="204">X94*Y94/100</f>
        <v>1.5228852687593422</v>
      </c>
      <c r="AA94" s="33">
        <v>0.37</v>
      </c>
      <c r="AB94" s="113">
        <f t="shared" ref="AB94:AB99" si="205">X94*AA94/100</f>
        <v>1.6572574983557548E-2</v>
      </c>
      <c r="AC94" s="78">
        <f t="shared" ref="AC94:AC99" si="206">AB94+Z94+X94</f>
        <v>6.018532163623318</v>
      </c>
      <c r="AD94" s="33"/>
      <c r="AE94" s="33">
        <f t="shared" ref="AE94:AE99" si="207">AC94*AD94/100</f>
        <v>0</v>
      </c>
      <c r="AF94" s="33">
        <v>101.92</v>
      </c>
      <c r="AG94" s="78">
        <f t="shared" ref="AG94:AG99" si="208">X94*AF94/100</f>
        <v>4.5650725468221216</v>
      </c>
      <c r="AH94" s="33">
        <v>2.4300000000000002</v>
      </c>
      <c r="AI94" s="33">
        <v>0.14000000000000001</v>
      </c>
      <c r="AJ94" s="33">
        <v>0.18</v>
      </c>
      <c r="AK94" s="33">
        <v>0.25</v>
      </c>
      <c r="AL94" s="36">
        <f>AJ94+AI94+AH94+AG94+AC94+AK94</f>
        <v>13.583604710445439</v>
      </c>
      <c r="AM94" s="36">
        <v>55</v>
      </c>
      <c r="AN94" s="36">
        <f t="shared" ref="AN94:AN100" si="209">AL94*AM94/100</f>
        <v>7.4709825907449909</v>
      </c>
      <c r="AO94" s="36">
        <f t="shared" ref="AO94:AO100" si="210">(AL94*E94)+(AN94*E94)</f>
        <v>21.096696475792811</v>
      </c>
      <c r="AP94" s="116">
        <v>20</v>
      </c>
      <c r="AQ94" s="116">
        <f>AO94*1.2</f>
        <v>25.316035770951373</v>
      </c>
      <c r="AR94" s="88">
        <v>22.93871215450184</v>
      </c>
      <c r="AS94" s="88">
        <f t="shared" si="134"/>
        <v>110.36380595578889</v>
      </c>
    </row>
    <row r="95" spans="1:45" ht="18" customHeight="1">
      <c r="A95" s="19">
        <v>22</v>
      </c>
      <c r="B95" s="20" t="s">
        <v>23</v>
      </c>
      <c r="C95" s="30">
        <v>5</v>
      </c>
      <c r="D95" s="31">
        <v>85</v>
      </c>
      <c r="E95" s="31">
        <f t="shared" si="195"/>
        <v>1.4195</v>
      </c>
      <c r="F95" s="31"/>
      <c r="G95" s="31">
        <v>4</v>
      </c>
      <c r="H95" s="31">
        <v>1.57</v>
      </c>
      <c r="I95" s="33">
        <v>223.1</v>
      </c>
      <c r="J95" s="78">
        <f t="shared" si="196"/>
        <v>1.333931240657698</v>
      </c>
      <c r="K95" s="33">
        <v>50</v>
      </c>
      <c r="L95" s="78">
        <f t="shared" si="197"/>
        <v>0.66696562032884898</v>
      </c>
      <c r="M95" s="33">
        <v>50</v>
      </c>
      <c r="N95" s="78">
        <f t="shared" si="198"/>
        <v>0.66696562032884898</v>
      </c>
      <c r="O95" s="78">
        <f t="shared" si="199"/>
        <v>2.6678624813153959</v>
      </c>
      <c r="P95" s="33">
        <v>13.33</v>
      </c>
      <c r="Q95" s="78">
        <f t="shared" si="200"/>
        <v>0.35562606875934227</v>
      </c>
      <c r="R95" s="33"/>
      <c r="S95" s="33"/>
      <c r="T95" s="33">
        <v>40</v>
      </c>
      <c r="U95" s="78">
        <f t="shared" si="201"/>
        <v>1.0671449925261585</v>
      </c>
      <c r="V95" s="33">
        <v>14.56</v>
      </c>
      <c r="W95" s="33">
        <f t="shared" si="202"/>
        <v>0.3884407772795217</v>
      </c>
      <c r="X95" s="78">
        <f t="shared" si="203"/>
        <v>4.4790743198804179</v>
      </c>
      <c r="Y95" s="33">
        <v>34</v>
      </c>
      <c r="Z95" s="78">
        <f t="shared" si="204"/>
        <v>1.5228852687593422</v>
      </c>
      <c r="AA95" s="33">
        <v>0.37</v>
      </c>
      <c r="AB95" s="113">
        <f t="shared" si="205"/>
        <v>1.6572574983557548E-2</v>
      </c>
      <c r="AC95" s="78">
        <f t="shared" si="206"/>
        <v>6.018532163623318</v>
      </c>
      <c r="AD95" s="33"/>
      <c r="AE95" s="33">
        <f t="shared" si="207"/>
        <v>0</v>
      </c>
      <c r="AF95" s="33">
        <v>101.92</v>
      </c>
      <c r="AG95" s="78">
        <f t="shared" si="208"/>
        <v>4.5650725468221216</v>
      </c>
      <c r="AH95" s="33">
        <v>2.4300000000000002</v>
      </c>
      <c r="AI95" s="33">
        <v>0.14000000000000001</v>
      </c>
      <c r="AJ95" s="33">
        <v>0.18</v>
      </c>
      <c r="AK95" s="33">
        <v>0.25</v>
      </c>
      <c r="AL95" s="36">
        <f t="shared" ref="AL95:AL99" si="211">AJ95+AI95+AH95+AG95+AC95+AK95</f>
        <v>13.583604710445439</v>
      </c>
      <c r="AM95" s="36">
        <v>40</v>
      </c>
      <c r="AN95" s="36">
        <f t="shared" si="209"/>
        <v>5.4334418841781762</v>
      </c>
      <c r="AO95" s="36">
        <f t="shared" si="210"/>
        <v>26.994697641068221</v>
      </c>
      <c r="AP95" s="116">
        <v>20</v>
      </c>
      <c r="AQ95" s="116">
        <f t="shared" ref="AQ95:AQ100" si="212">AO95*1.2</f>
        <v>32.393637169281867</v>
      </c>
      <c r="AR95" s="88">
        <v>29.351685445007728</v>
      </c>
      <c r="AS95" s="88">
        <f t="shared" si="134"/>
        <v>110.36380595578892</v>
      </c>
    </row>
    <row r="96" spans="1:45" ht="18.75" hidden="1">
      <c r="A96" s="19">
        <v>22</v>
      </c>
      <c r="B96" s="20" t="s">
        <v>24</v>
      </c>
      <c r="C96" s="35">
        <v>6</v>
      </c>
      <c r="D96" s="33">
        <v>105</v>
      </c>
      <c r="E96" s="31">
        <f t="shared" si="195"/>
        <v>1.7535000000000001</v>
      </c>
      <c r="F96" s="31"/>
      <c r="G96" s="31">
        <v>4</v>
      </c>
      <c r="H96" s="31">
        <v>1.57</v>
      </c>
      <c r="I96" s="33">
        <v>223.1</v>
      </c>
      <c r="J96" s="78">
        <f t="shared" si="196"/>
        <v>1.333931240657698</v>
      </c>
      <c r="K96" s="33">
        <v>50</v>
      </c>
      <c r="L96" s="78">
        <f t="shared" si="197"/>
        <v>0.66696562032884898</v>
      </c>
      <c r="M96" s="33">
        <v>50</v>
      </c>
      <c r="N96" s="78">
        <f t="shared" si="198"/>
        <v>0.66696562032884898</v>
      </c>
      <c r="O96" s="78">
        <f t="shared" si="199"/>
        <v>2.6678624813153959</v>
      </c>
      <c r="P96" s="33">
        <v>13.33</v>
      </c>
      <c r="Q96" s="78">
        <f t="shared" si="200"/>
        <v>0.35562606875934227</v>
      </c>
      <c r="R96" s="33"/>
      <c r="S96" s="33"/>
      <c r="T96" s="33">
        <v>40</v>
      </c>
      <c r="U96" s="78">
        <f t="shared" si="201"/>
        <v>1.0671449925261585</v>
      </c>
      <c r="V96" s="33">
        <v>14.56</v>
      </c>
      <c r="W96" s="33">
        <f t="shared" si="202"/>
        <v>0.3884407772795217</v>
      </c>
      <c r="X96" s="78">
        <f t="shared" si="203"/>
        <v>4.4790743198804179</v>
      </c>
      <c r="Y96" s="33">
        <v>34</v>
      </c>
      <c r="Z96" s="78">
        <f t="shared" si="204"/>
        <v>1.5228852687593422</v>
      </c>
      <c r="AA96" s="33">
        <v>0.37</v>
      </c>
      <c r="AB96" s="113">
        <f t="shared" si="205"/>
        <v>1.6572574983557548E-2</v>
      </c>
      <c r="AC96" s="78">
        <f t="shared" si="206"/>
        <v>6.018532163623318</v>
      </c>
      <c r="AD96" s="33"/>
      <c r="AE96" s="33">
        <f t="shared" si="207"/>
        <v>0</v>
      </c>
      <c r="AF96" s="33">
        <v>101.92</v>
      </c>
      <c r="AG96" s="78">
        <f t="shared" si="208"/>
        <v>4.5650725468221216</v>
      </c>
      <c r="AH96" s="33">
        <v>2.4300000000000002</v>
      </c>
      <c r="AI96" s="33">
        <v>0.14000000000000001</v>
      </c>
      <c r="AJ96" s="33">
        <v>0.18</v>
      </c>
      <c r="AK96" s="33">
        <v>0.25</v>
      </c>
      <c r="AL96" s="36">
        <f t="shared" si="211"/>
        <v>13.583604710445439</v>
      </c>
      <c r="AM96" s="36">
        <v>20</v>
      </c>
      <c r="AN96" s="36">
        <f t="shared" si="209"/>
        <v>2.7167209420890881</v>
      </c>
      <c r="AO96" s="36">
        <f t="shared" si="210"/>
        <v>28.582621031719292</v>
      </c>
      <c r="AP96" s="116">
        <v>20</v>
      </c>
      <c r="AQ96" s="116">
        <f t="shared" si="212"/>
        <v>34.299145238063147</v>
      </c>
      <c r="AR96" s="88">
        <v>31.078255177067007</v>
      </c>
      <c r="AS96" s="88">
        <f t="shared" si="134"/>
        <v>110.36380595578889</v>
      </c>
    </row>
    <row r="97" spans="1:45" ht="18.75" customHeight="1">
      <c r="A97" s="19">
        <v>23</v>
      </c>
      <c r="B97" s="20" t="s">
        <v>25</v>
      </c>
      <c r="C97" s="30">
        <v>5</v>
      </c>
      <c r="D97" s="31">
        <v>98</v>
      </c>
      <c r="E97" s="31">
        <f t="shared" si="195"/>
        <v>1.6366000000000001</v>
      </c>
      <c r="F97" s="31"/>
      <c r="G97" s="31">
        <v>4</v>
      </c>
      <c r="H97" s="31">
        <v>1.57</v>
      </c>
      <c r="I97" s="33">
        <v>223.1</v>
      </c>
      <c r="J97" s="78">
        <f t="shared" si="196"/>
        <v>1.333931240657698</v>
      </c>
      <c r="K97" s="33">
        <v>50</v>
      </c>
      <c r="L97" s="78">
        <f t="shared" si="197"/>
        <v>0.66696562032884898</v>
      </c>
      <c r="M97" s="33">
        <v>50</v>
      </c>
      <c r="N97" s="78">
        <f t="shared" si="198"/>
        <v>0.66696562032884898</v>
      </c>
      <c r="O97" s="78">
        <f t="shared" si="199"/>
        <v>2.6678624813153959</v>
      </c>
      <c r="P97" s="33">
        <v>13.33</v>
      </c>
      <c r="Q97" s="78">
        <f t="shared" si="200"/>
        <v>0.35562606875934227</v>
      </c>
      <c r="R97" s="33"/>
      <c r="S97" s="33"/>
      <c r="T97" s="33">
        <v>40</v>
      </c>
      <c r="U97" s="78">
        <f t="shared" si="201"/>
        <v>1.0671449925261585</v>
      </c>
      <c r="V97" s="33">
        <v>14.56</v>
      </c>
      <c r="W97" s="33">
        <f t="shared" si="202"/>
        <v>0.3884407772795217</v>
      </c>
      <c r="X97" s="78">
        <f t="shared" si="203"/>
        <v>4.4790743198804179</v>
      </c>
      <c r="Y97" s="33">
        <v>34</v>
      </c>
      <c r="Z97" s="78">
        <f t="shared" si="204"/>
        <v>1.5228852687593422</v>
      </c>
      <c r="AA97" s="33">
        <v>0.37</v>
      </c>
      <c r="AB97" s="113">
        <f t="shared" si="205"/>
        <v>1.6572574983557548E-2</v>
      </c>
      <c r="AC97" s="78">
        <f t="shared" si="206"/>
        <v>6.018532163623318</v>
      </c>
      <c r="AD97" s="33"/>
      <c r="AE97" s="33">
        <f t="shared" si="207"/>
        <v>0</v>
      </c>
      <c r="AF97" s="33">
        <v>101.92</v>
      </c>
      <c r="AG97" s="78">
        <f t="shared" si="208"/>
        <v>4.5650725468221216</v>
      </c>
      <c r="AH97" s="33">
        <v>2.4300000000000002</v>
      </c>
      <c r="AI97" s="33">
        <v>0.14000000000000001</v>
      </c>
      <c r="AJ97" s="33">
        <v>0.18</v>
      </c>
      <c r="AK97" s="33">
        <v>0.25</v>
      </c>
      <c r="AL97" s="36">
        <f t="shared" si="211"/>
        <v>13.583604710445439</v>
      </c>
      <c r="AM97" s="36">
        <v>40</v>
      </c>
      <c r="AN97" s="36">
        <f t="shared" si="209"/>
        <v>5.4334418841781762</v>
      </c>
      <c r="AO97" s="36">
        <f t="shared" si="210"/>
        <v>31.12329845676101</v>
      </c>
      <c r="AP97" s="116">
        <v>20</v>
      </c>
      <c r="AQ97" s="116">
        <f t="shared" si="212"/>
        <v>37.347958148113207</v>
      </c>
      <c r="AR97" s="88">
        <v>33.840766748361851</v>
      </c>
      <c r="AS97" s="88">
        <f t="shared" si="134"/>
        <v>110.36380595578889</v>
      </c>
    </row>
    <row r="98" spans="1:45" ht="18.75">
      <c r="A98" s="19">
        <v>24</v>
      </c>
      <c r="B98" s="20" t="s">
        <v>3</v>
      </c>
      <c r="C98" s="34">
        <v>5</v>
      </c>
      <c r="D98" s="32">
        <v>105</v>
      </c>
      <c r="E98" s="31">
        <f t="shared" si="195"/>
        <v>1.7535000000000001</v>
      </c>
      <c r="F98" s="31"/>
      <c r="G98" s="31">
        <v>4</v>
      </c>
      <c r="H98" s="31">
        <v>1.57</v>
      </c>
      <c r="I98" s="33">
        <v>223.1</v>
      </c>
      <c r="J98" s="78">
        <f t="shared" si="196"/>
        <v>1.333931240657698</v>
      </c>
      <c r="K98" s="33">
        <v>50</v>
      </c>
      <c r="L98" s="78">
        <f t="shared" si="197"/>
        <v>0.66696562032884898</v>
      </c>
      <c r="M98" s="33">
        <v>50</v>
      </c>
      <c r="N98" s="78">
        <f t="shared" si="198"/>
        <v>0.66696562032884898</v>
      </c>
      <c r="O98" s="78">
        <f t="shared" si="199"/>
        <v>2.6678624813153959</v>
      </c>
      <c r="P98" s="33">
        <v>13.33</v>
      </c>
      <c r="Q98" s="78">
        <f t="shared" si="200"/>
        <v>0.35562606875934227</v>
      </c>
      <c r="R98" s="33"/>
      <c r="S98" s="33"/>
      <c r="T98" s="33">
        <v>40</v>
      </c>
      <c r="U98" s="78">
        <f t="shared" si="201"/>
        <v>1.0671449925261585</v>
      </c>
      <c r="V98" s="33">
        <v>14.56</v>
      </c>
      <c r="W98" s="33">
        <f t="shared" si="202"/>
        <v>0.3884407772795217</v>
      </c>
      <c r="X98" s="78">
        <f t="shared" si="203"/>
        <v>4.4790743198804179</v>
      </c>
      <c r="Y98" s="33">
        <v>34</v>
      </c>
      <c r="Z98" s="78">
        <f t="shared" si="204"/>
        <v>1.5228852687593422</v>
      </c>
      <c r="AA98" s="33">
        <v>0.37</v>
      </c>
      <c r="AB98" s="113">
        <f t="shared" si="205"/>
        <v>1.6572574983557548E-2</v>
      </c>
      <c r="AC98" s="78">
        <f t="shared" si="206"/>
        <v>6.018532163623318</v>
      </c>
      <c r="AD98" s="33"/>
      <c r="AE98" s="33">
        <f t="shared" si="207"/>
        <v>0</v>
      </c>
      <c r="AF98" s="33">
        <v>101.92</v>
      </c>
      <c r="AG98" s="78">
        <f t="shared" si="208"/>
        <v>4.5650725468221216</v>
      </c>
      <c r="AH98" s="33">
        <v>2.4300000000000002</v>
      </c>
      <c r="AI98" s="33">
        <v>0.14000000000000001</v>
      </c>
      <c r="AJ98" s="33">
        <v>0.18</v>
      </c>
      <c r="AK98" s="33">
        <v>0.25</v>
      </c>
      <c r="AL98" s="36">
        <f t="shared" si="211"/>
        <v>13.583604710445439</v>
      </c>
      <c r="AM98" s="36">
        <v>40</v>
      </c>
      <c r="AN98" s="36">
        <f t="shared" si="209"/>
        <v>5.4334418841781762</v>
      </c>
      <c r="AO98" s="36">
        <f t="shared" si="210"/>
        <v>33.346391203672511</v>
      </c>
      <c r="AP98" s="116">
        <v>20</v>
      </c>
      <c r="AQ98" s="116">
        <f t="shared" si="212"/>
        <v>40.01566944440701</v>
      </c>
      <c r="AR98" s="88">
        <v>36.257964373244839</v>
      </c>
      <c r="AS98" s="88">
        <f t="shared" si="134"/>
        <v>110.36380595578892</v>
      </c>
    </row>
    <row r="99" spans="1:45" ht="18.75" customHeight="1">
      <c r="A99" s="19">
        <v>25</v>
      </c>
      <c r="B99" s="20" t="s">
        <v>26</v>
      </c>
      <c r="C99" s="34">
        <v>5</v>
      </c>
      <c r="D99" s="32">
        <v>35</v>
      </c>
      <c r="E99" s="31">
        <f t="shared" si="195"/>
        <v>0.58450000000000002</v>
      </c>
      <c r="F99" s="31"/>
      <c r="G99" s="31">
        <v>4</v>
      </c>
      <c r="H99" s="31">
        <v>1.57</v>
      </c>
      <c r="I99" s="33">
        <v>223.1</v>
      </c>
      <c r="J99" s="78">
        <f t="shared" si="196"/>
        <v>1.333931240657698</v>
      </c>
      <c r="K99" s="33">
        <v>50</v>
      </c>
      <c r="L99" s="78">
        <f t="shared" si="197"/>
        <v>0.66696562032884898</v>
      </c>
      <c r="M99" s="33">
        <v>50</v>
      </c>
      <c r="N99" s="78">
        <f t="shared" si="198"/>
        <v>0.66696562032884898</v>
      </c>
      <c r="O99" s="78">
        <f t="shared" si="199"/>
        <v>2.6678624813153959</v>
      </c>
      <c r="P99" s="33">
        <v>13.33</v>
      </c>
      <c r="Q99" s="78">
        <f t="shared" si="200"/>
        <v>0.35562606875934227</v>
      </c>
      <c r="R99" s="33"/>
      <c r="S99" s="33"/>
      <c r="T99" s="33">
        <v>40</v>
      </c>
      <c r="U99" s="78">
        <f t="shared" si="201"/>
        <v>1.0671449925261585</v>
      </c>
      <c r="V99" s="33">
        <v>14.56</v>
      </c>
      <c r="W99" s="33">
        <f t="shared" si="202"/>
        <v>0.3884407772795217</v>
      </c>
      <c r="X99" s="78">
        <f t="shared" si="203"/>
        <v>4.4790743198804179</v>
      </c>
      <c r="Y99" s="33">
        <v>34</v>
      </c>
      <c r="Z99" s="78">
        <f t="shared" si="204"/>
        <v>1.5228852687593422</v>
      </c>
      <c r="AA99" s="33">
        <v>0.37</v>
      </c>
      <c r="AB99" s="113">
        <f t="shared" si="205"/>
        <v>1.6572574983557548E-2</v>
      </c>
      <c r="AC99" s="78">
        <f t="shared" si="206"/>
        <v>6.018532163623318</v>
      </c>
      <c r="AD99" s="33"/>
      <c r="AE99" s="33">
        <f t="shared" si="207"/>
        <v>0</v>
      </c>
      <c r="AF99" s="33">
        <v>101.92</v>
      </c>
      <c r="AG99" s="78">
        <f t="shared" si="208"/>
        <v>4.5650725468221216</v>
      </c>
      <c r="AH99" s="33">
        <v>2.4300000000000002</v>
      </c>
      <c r="AI99" s="33">
        <v>0.14000000000000001</v>
      </c>
      <c r="AJ99" s="33">
        <v>0.18</v>
      </c>
      <c r="AK99" s="33">
        <v>0.25</v>
      </c>
      <c r="AL99" s="36">
        <f t="shared" si="211"/>
        <v>13.583604710445439</v>
      </c>
      <c r="AM99" s="36">
        <v>40</v>
      </c>
      <c r="AN99" s="36">
        <f t="shared" si="209"/>
        <v>5.4334418841781762</v>
      </c>
      <c r="AO99" s="36">
        <f t="shared" si="210"/>
        <v>11.115463734557503</v>
      </c>
      <c r="AP99" s="116">
        <v>20</v>
      </c>
      <c r="AQ99" s="116">
        <f t="shared" si="212"/>
        <v>13.338556481469004</v>
      </c>
      <c r="AR99" s="88">
        <v>12.085988124414948</v>
      </c>
      <c r="AS99" s="88">
        <f t="shared" si="134"/>
        <v>110.36380595578889</v>
      </c>
    </row>
    <row r="100" spans="1:45" ht="37.5" hidden="1">
      <c r="A100" s="19">
        <v>26</v>
      </c>
      <c r="B100" s="20" t="s">
        <v>27</v>
      </c>
      <c r="C100" s="30">
        <v>6</v>
      </c>
      <c r="D100" s="31">
        <v>120</v>
      </c>
      <c r="E100" s="31">
        <f t="shared" si="195"/>
        <v>2.004</v>
      </c>
      <c r="F100" s="31"/>
      <c r="G100" s="31">
        <v>4</v>
      </c>
      <c r="H100" s="31">
        <v>1.57</v>
      </c>
      <c r="I100" s="31">
        <v>186.36</v>
      </c>
      <c r="J100" s="31">
        <v>2.2599999999999998</v>
      </c>
      <c r="K100" s="31"/>
      <c r="L100" s="31"/>
      <c r="M100" s="31">
        <v>50</v>
      </c>
      <c r="N100" s="31">
        <f t="shared" ref="N100" si="213">J100*M100/100</f>
        <v>1.1299999999999999</v>
      </c>
      <c r="O100" s="31">
        <f t="shared" ref="O100" si="214">N100+J100</f>
        <v>3.3899999999999997</v>
      </c>
      <c r="P100" s="31">
        <v>11.34</v>
      </c>
      <c r="Q100" s="31">
        <f t="shared" ref="Q100" si="215">O100*P100/100</f>
        <v>0.38442599999999999</v>
      </c>
      <c r="R100" s="31">
        <v>5.27</v>
      </c>
      <c r="S100" s="31">
        <f t="shared" ref="S100" si="216">O100*R100/100</f>
        <v>0.17865299999999998</v>
      </c>
      <c r="T100" s="31">
        <v>38.4</v>
      </c>
      <c r="U100" s="31">
        <f t="shared" ref="U100" si="217">O100*T100/100</f>
        <v>1.3017599999999998</v>
      </c>
      <c r="V100" s="31">
        <v>12.41</v>
      </c>
      <c r="W100" s="31">
        <f t="shared" ref="W100" si="218">O100*V100/100</f>
        <v>0.42069899999999999</v>
      </c>
      <c r="X100" s="31">
        <f t="shared" ref="X100" si="219">O100+Q100+S100+U100+W100</f>
        <v>5.6755379999999995</v>
      </c>
      <c r="Y100" s="31">
        <v>34</v>
      </c>
      <c r="Z100" s="31">
        <f t="shared" ref="Z100" si="220">X100*Y100/100</f>
        <v>1.9296829199999999</v>
      </c>
      <c r="AA100" s="31">
        <v>0.52</v>
      </c>
      <c r="AB100" s="31">
        <f t="shared" ref="AB100" si="221">X100*AA100/100</f>
        <v>2.9512797599999998E-2</v>
      </c>
      <c r="AC100" s="31">
        <f t="shared" ref="AC100" si="222">AB100+Z100+X100</f>
        <v>7.6347337175999996</v>
      </c>
      <c r="AD100" s="31"/>
      <c r="AE100" s="31">
        <f t="shared" ref="AE100" si="223">AC100*AD100/100</f>
        <v>0</v>
      </c>
      <c r="AF100" s="36">
        <v>131.83000000000001</v>
      </c>
      <c r="AG100" s="31">
        <f t="shared" ref="AG100" si="224">X100*AF100/100</f>
        <v>7.4820617454000002</v>
      </c>
      <c r="AH100" s="31">
        <v>0.22</v>
      </c>
      <c r="AI100" s="31">
        <v>0.56999999999999995</v>
      </c>
      <c r="AJ100" s="31"/>
      <c r="AK100" s="31"/>
      <c r="AL100" s="36">
        <f t="shared" ref="AL100" si="225">AJ100+AI100+AH100+AG100+AC100</f>
        <v>15.906795463</v>
      </c>
      <c r="AM100" s="36">
        <v>5</v>
      </c>
      <c r="AN100" s="36">
        <f t="shared" si="209"/>
        <v>0.79533977315000004</v>
      </c>
      <c r="AO100" s="36">
        <f t="shared" si="210"/>
        <v>33.471079013244598</v>
      </c>
      <c r="AP100" s="116">
        <v>20</v>
      </c>
      <c r="AQ100" s="116">
        <f t="shared" si="212"/>
        <v>40.165294815893517</v>
      </c>
      <c r="AR100" s="88"/>
      <c r="AS100" s="88" t="e">
        <f t="shared" si="134"/>
        <v>#DIV/0!</v>
      </c>
    </row>
    <row r="101" spans="1:45" ht="19.5">
      <c r="A101" s="19"/>
      <c r="B101" s="26" t="s">
        <v>28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115"/>
      <c r="AM101" s="115"/>
      <c r="AN101" s="115"/>
      <c r="AO101" s="214"/>
      <c r="AP101" s="214"/>
      <c r="AQ101" s="214"/>
      <c r="AR101" s="88"/>
      <c r="AS101" s="88" t="e">
        <f t="shared" si="134"/>
        <v>#DIV/0!</v>
      </c>
    </row>
    <row r="102" spans="1:45" ht="18.75">
      <c r="A102" s="19">
        <v>26</v>
      </c>
      <c r="B102" s="20" t="s">
        <v>29</v>
      </c>
      <c r="C102" s="30"/>
      <c r="D102" s="31">
        <v>10</v>
      </c>
      <c r="E102" s="31">
        <f t="shared" ref="E102:E108" si="226">D102*0.0167</f>
        <v>0.16699999999999998</v>
      </c>
      <c r="F102" s="31"/>
      <c r="G102" s="31">
        <v>4</v>
      </c>
      <c r="H102" s="31">
        <v>1.57</v>
      </c>
      <c r="I102" s="33">
        <v>223.1</v>
      </c>
      <c r="J102" s="78">
        <f t="shared" ref="J102:J106" si="227">I102/167.25</f>
        <v>1.333931240657698</v>
      </c>
      <c r="K102" s="33">
        <v>50</v>
      </c>
      <c r="L102" s="78">
        <f t="shared" ref="L102:L106" si="228">J102*K102%</f>
        <v>0.66696562032884898</v>
      </c>
      <c r="M102" s="33">
        <v>50</v>
      </c>
      <c r="N102" s="78">
        <f t="shared" ref="N102:N106" si="229">J102*M102/100</f>
        <v>0.66696562032884898</v>
      </c>
      <c r="O102" s="78">
        <f t="shared" ref="O102:O106" si="230">N102+L102+J102</f>
        <v>2.6678624813153959</v>
      </c>
      <c r="P102" s="33">
        <v>13.33</v>
      </c>
      <c r="Q102" s="78">
        <f t="shared" ref="Q102:Q106" si="231">O102*P102/100</f>
        <v>0.35562606875934227</v>
      </c>
      <c r="R102" s="33"/>
      <c r="S102" s="33"/>
      <c r="T102" s="33">
        <v>40</v>
      </c>
      <c r="U102" s="78">
        <f t="shared" ref="U102:U106" si="232">O102*T102/100</f>
        <v>1.0671449925261585</v>
      </c>
      <c r="V102" s="33">
        <v>14.56</v>
      </c>
      <c r="W102" s="33">
        <f t="shared" ref="W102:W106" si="233">O102*V102/100</f>
        <v>0.3884407772795217</v>
      </c>
      <c r="X102" s="78">
        <f t="shared" ref="X102:X106" si="234">O102+Q102+S102+U102+W102</f>
        <v>4.4790743198804179</v>
      </c>
      <c r="Y102" s="33">
        <v>34</v>
      </c>
      <c r="Z102" s="78">
        <f t="shared" ref="Z102:Z106" si="235">X102*Y102/100</f>
        <v>1.5228852687593422</v>
      </c>
      <c r="AA102" s="33">
        <v>0.37</v>
      </c>
      <c r="AB102" s="113">
        <f t="shared" ref="AB102:AB106" si="236">X102*AA102/100</f>
        <v>1.6572574983557548E-2</v>
      </c>
      <c r="AC102" s="78">
        <f t="shared" ref="AC102:AC106" si="237">AB102+Z102+X102</f>
        <v>6.018532163623318</v>
      </c>
      <c r="AD102" s="33"/>
      <c r="AE102" s="33">
        <f t="shared" ref="AE102:AE106" si="238">AC102*AD102/100</f>
        <v>0</v>
      </c>
      <c r="AF102" s="33">
        <v>101.92</v>
      </c>
      <c r="AG102" s="78">
        <f t="shared" ref="AG102:AG106" si="239">X102*AF102/100</f>
        <v>4.5650725468221216</v>
      </c>
      <c r="AH102" s="33">
        <v>2.4300000000000002</v>
      </c>
      <c r="AI102" s="33">
        <v>0.14000000000000001</v>
      </c>
      <c r="AJ102" s="33">
        <v>0.18</v>
      </c>
      <c r="AK102" s="33">
        <v>0.25</v>
      </c>
      <c r="AL102" s="36">
        <f>AJ102+AI102+AH102+AG102+AC102+AK102</f>
        <v>13.583604710445439</v>
      </c>
      <c r="AM102" s="36">
        <v>155</v>
      </c>
      <c r="AN102" s="36">
        <f t="shared" ref="AN102:AN108" si="240">AL102*AM102/100</f>
        <v>21.054587301190431</v>
      </c>
      <c r="AO102" s="36">
        <f t="shared" ref="AO102:AO108" si="241">(AL102*E102)+(AN102*E102)</f>
        <v>5.7845780659431894</v>
      </c>
      <c r="AP102" s="116">
        <v>20</v>
      </c>
      <c r="AQ102" s="116">
        <f>AO102*1.2</f>
        <v>6.9414936791318267</v>
      </c>
      <c r="AR102" s="88">
        <v>6.2896468810730841</v>
      </c>
      <c r="AS102" s="88">
        <f t="shared" si="134"/>
        <v>110.36380595578889</v>
      </c>
    </row>
    <row r="103" spans="1:45" ht="36.75" customHeight="1">
      <c r="A103" s="19">
        <v>27</v>
      </c>
      <c r="B103" s="20" t="s">
        <v>30</v>
      </c>
      <c r="C103" s="30"/>
      <c r="D103" s="31">
        <v>5</v>
      </c>
      <c r="E103" s="31">
        <f t="shared" si="226"/>
        <v>8.3499999999999991E-2</v>
      </c>
      <c r="F103" s="31"/>
      <c r="G103" s="31">
        <v>4</v>
      </c>
      <c r="H103" s="31">
        <v>1.57</v>
      </c>
      <c r="I103" s="33">
        <v>223.1</v>
      </c>
      <c r="J103" s="78">
        <f t="shared" si="227"/>
        <v>1.333931240657698</v>
      </c>
      <c r="K103" s="33">
        <v>50</v>
      </c>
      <c r="L103" s="78">
        <f t="shared" si="228"/>
        <v>0.66696562032884898</v>
      </c>
      <c r="M103" s="33">
        <v>50</v>
      </c>
      <c r="N103" s="78">
        <f t="shared" si="229"/>
        <v>0.66696562032884898</v>
      </c>
      <c r="O103" s="78">
        <f t="shared" si="230"/>
        <v>2.6678624813153959</v>
      </c>
      <c r="P103" s="33">
        <v>13.33</v>
      </c>
      <c r="Q103" s="78">
        <f t="shared" si="231"/>
        <v>0.35562606875934227</v>
      </c>
      <c r="R103" s="33"/>
      <c r="S103" s="33"/>
      <c r="T103" s="33">
        <v>40</v>
      </c>
      <c r="U103" s="78">
        <f t="shared" si="232"/>
        <v>1.0671449925261585</v>
      </c>
      <c r="V103" s="33">
        <v>14.56</v>
      </c>
      <c r="W103" s="33">
        <f t="shared" si="233"/>
        <v>0.3884407772795217</v>
      </c>
      <c r="X103" s="78">
        <f t="shared" si="234"/>
        <v>4.4790743198804179</v>
      </c>
      <c r="Y103" s="33">
        <v>34</v>
      </c>
      <c r="Z103" s="78">
        <f t="shared" si="235"/>
        <v>1.5228852687593422</v>
      </c>
      <c r="AA103" s="33">
        <v>0.37</v>
      </c>
      <c r="AB103" s="113">
        <f t="shared" si="236"/>
        <v>1.6572574983557548E-2</v>
      </c>
      <c r="AC103" s="78">
        <f t="shared" si="237"/>
        <v>6.018532163623318</v>
      </c>
      <c r="AD103" s="33"/>
      <c r="AE103" s="33">
        <f t="shared" si="238"/>
        <v>0</v>
      </c>
      <c r="AF103" s="33">
        <v>101.92</v>
      </c>
      <c r="AG103" s="78">
        <f t="shared" si="239"/>
        <v>4.5650725468221216</v>
      </c>
      <c r="AH103" s="33">
        <v>2.4300000000000002</v>
      </c>
      <c r="AI103" s="33">
        <v>0.14000000000000001</v>
      </c>
      <c r="AJ103" s="33">
        <v>0.18</v>
      </c>
      <c r="AK103" s="33">
        <v>0.25</v>
      </c>
      <c r="AL103" s="36">
        <f t="shared" ref="AL103:AL106" si="242">AJ103+AI103+AH103+AG103+AC103+AK103</f>
        <v>13.583604710445439</v>
      </c>
      <c r="AM103" s="36">
        <v>155</v>
      </c>
      <c r="AN103" s="36">
        <f t="shared" si="240"/>
        <v>21.054587301190431</v>
      </c>
      <c r="AO103" s="36">
        <f t="shared" si="241"/>
        <v>2.8922890329715947</v>
      </c>
      <c r="AP103" s="116">
        <v>20</v>
      </c>
      <c r="AQ103" s="116">
        <f t="shared" ref="AQ103:AQ108" si="243">AO103*1.2</f>
        <v>3.4707468395659133</v>
      </c>
      <c r="AR103" s="88">
        <v>3.1448234405365421</v>
      </c>
      <c r="AS103" s="88">
        <f t="shared" si="134"/>
        <v>110.36380595578889</v>
      </c>
    </row>
    <row r="104" spans="1:45" ht="18.75" hidden="1">
      <c r="A104" s="19">
        <v>29</v>
      </c>
      <c r="B104" s="20" t="s">
        <v>31</v>
      </c>
      <c r="C104" s="30">
        <v>4</v>
      </c>
      <c r="D104" s="31">
        <v>14</v>
      </c>
      <c r="E104" s="31">
        <f t="shared" si="226"/>
        <v>0.23380000000000001</v>
      </c>
      <c r="F104" s="31"/>
      <c r="G104" s="31">
        <v>4</v>
      </c>
      <c r="H104" s="31">
        <v>1.57</v>
      </c>
      <c r="I104" s="33">
        <v>223.1</v>
      </c>
      <c r="J104" s="78">
        <f t="shared" si="227"/>
        <v>1.333931240657698</v>
      </c>
      <c r="K104" s="33">
        <v>50</v>
      </c>
      <c r="L104" s="78">
        <f t="shared" si="228"/>
        <v>0.66696562032884898</v>
      </c>
      <c r="M104" s="33">
        <v>50</v>
      </c>
      <c r="N104" s="78">
        <f t="shared" si="229"/>
        <v>0.66696562032884898</v>
      </c>
      <c r="O104" s="78">
        <f t="shared" si="230"/>
        <v>2.6678624813153959</v>
      </c>
      <c r="P104" s="33">
        <v>13.33</v>
      </c>
      <c r="Q104" s="78">
        <f t="shared" si="231"/>
        <v>0.35562606875934227</v>
      </c>
      <c r="R104" s="33"/>
      <c r="S104" s="33"/>
      <c r="T104" s="33">
        <v>40</v>
      </c>
      <c r="U104" s="78">
        <f t="shared" si="232"/>
        <v>1.0671449925261585</v>
      </c>
      <c r="V104" s="33">
        <v>14.56</v>
      </c>
      <c r="W104" s="33">
        <f t="shared" si="233"/>
        <v>0.3884407772795217</v>
      </c>
      <c r="X104" s="78">
        <f t="shared" si="234"/>
        <v>4.4790743198804179</v>
      </c>
      <c r="Y104" s="33">
        <v>34</v>
      </c>
      <c r="Z104" s="78">
        <f t="shared" si="235"/>
        <v>1.5228852687593422</v>
      </c>
      <c r="AA104" s="33">
        <v>0.37</v>
      </c>
      <c r="AB104" s="113">
        <f t="shared" si="236"/>
        <v>1.6572574983557548E-2</v>
      </c>
      <c r="AC104" s="78">
        <f t="shared" si="237"/>
        <v>6.018532163623318</v>
      </c>
      <c r="AD104" s="33"/>
      <c r="AE104" s="33">
        <f t="shared" si="238"/>
        <v>0</v>
      </c>
      <c r="AF104" s="33">
        <v>101.92</v>
      </c>
      <c r="AG104" s="78">
        <f t="shared" si="239"/>
        <v>4.5650725468221216</v>
      </c>
      <c r="AH104" s="33">
        <v>2.4300000000000002</v>
      </c>
      <c r="AI104" s="33">
        <v>0.14000000000000001</v>
      </c>
      <c r="AJ104" s="33">
        <v>0.18</v>
      </c>
      <c r="AK104" s="33">
        <v>0.25</v>
      </c>
      <c r="AL104" s="36">
        <f t="shared" si="242"/>
        <v>13.583604710445439</v>
      </c>
      <c r="AM104" s="36">
        <v>55</v>
      </c>
      <c r="AN104" s="36">
        <f t="shared" si="240"/>
        <v>7.4709825907449909</v>
      </c>
      <c r="AO104" s="36">
        <f t="shared" si="241"/>
        <v>4.9225625110183229</v>
      </c>
      <c r="AP104" s="116">
        <v>20</v>
      </c>
      <c r="AQ104" s="116">
        <f t="shared" si="243"/>
        <v>5.9070750132219869</v>
      </c>
      <c r="AR104" s="88">
        <v>5.3523661693837621</v>
      </c>
      <c r="AS104" s="88">
        <f t="shared" si="134"/>
        <v>110.36380595578889</v>
      </c>
    </row>
    <row r="105" spans="1:45" ht="18.75">
      <c r="A105" s="19">
        <v>28</v>
      </c>
      <c r="B105" s="20" t="s">
        <v>32</v>
      </c>
      <c r="C105" s="30">
        <v>3</v>
      </c>
      <c r="D105" s="31">
        <v>4</v>
      </c>
      <c r="E105" s="31">
        <f t="shared" si="226"/>
        <v>6.6799999999999998E-2</v>
      </c>
      <c r="F105" s="31"/>
      <c r="G105" s="31">
        <v>4</v>
      </c>
      <c r="H105" s="31">
        <v>1.57</v>
      </c>
      <c r="I105" s="33">
        <v>223.1</v>
      </c>
      <c r="J105" s="78">
        <f t="shared" si="227"/>
        <v>1.333931240657698</v>
      </c>
      <c r="K105" s="33">
        <v>50</v>
      </c>
      <c r="L105" s="78">
        <f t="shared" si="228"/>
        <v>0.66696562032884898</v>
      </c>
      <c r="M105" s="33">
        <v>50</v>
      </c>
      <c r="N105" s="78">
        <f t="shared" si="229"/>
        <v>0.66696562032884898</v>
      </c>
      <c r="O105" s="78">
        <f t="shared" si="230"/>
        <v>2.6678624813153959</v>
      </c>
      <c r="P105" s="33">
        <v>13.33</v>
      </c>
      <c r="Q105" s="78">
        <f t="shared" si="231"/>
        <v>0.35562606875934227</v>
      </c>
      <c r="R105" s="33"/>
      <c r="S105" s="33"/>
      <c r="T105" s="33">
        <v>40</v>
      </c>
      <c r="U105" s="78">
        <f t="shared" si="232"/>
        <v>1.0671449925261585</v>
      </c>
      <c r="V105" s="33">
        <v>14.56</v>
      </c>
      <c r="W105" s="33">
        <f t="shared" si="233"/>
        <v>0.3884407772795217</v>
      </c>
      <c r="X105" s="78">
        <f t="shared" si="234"/>
        <v>4.4790743198804179</v>
      </c>
      <c r="Y105" s="33">
        <v>34</v>
      </c>
      <c r="Z105" s="78">
        <f t="shared" si="235"/>
        <v>1.5228852687593422</v>
      </c>
      <c r="AA105" s="33">
        <v>0.37</v>
      </c>
      <c r="AB105" s="113">
        <f t="shared" si="236"/>
        <v>1.6572574983557548E-2</v>
      </c>
      <c r="AC105" s="78">
        <f t="shared" si="237"/>
        <v>6.018532163623318</v>
      </c>
      <c r="AD105" s="33"/>
      <c r="AE105" s="33">
        <f t="shared" si="238"/>
        <v>0</v>
      </c>
      <c r="AF105" s="33">
        <v>101.92</v>
      </c>
      <c r="AG105" s="78">
        <f t="shared" si="239"/>
        <v>4.5650725468221216</v>
      </c>
      <c r="AH105" s="33">
        <v>2.4300000000000002</v>
      </c>
      <c r="AI105" s="33">
        <v>0.14000000000000001</v>
      </c>
      <c r="AJ105" s="33">
        <v>0.18</v>
      </c>
      <c r="AK105" s="33">
        <v>0.25</v>
      </c>
      <c r="AL105" s="36">
        <f t="shared" si="242"/>
        <v>13.583604710445439</v>
      </c>
      <c r="AM105" s="36">
        <v>155</v>
      </c>
      <c r="AN105" s="36">
        <f t="shared" si="240"/>
        <v>21.054587301190431</v>
      </c>
      <c r="AO105" s="36">
        <f t="shared" si="241"/>
        <v>2.313831226377276</v>
      </c>
      <c r="AP105" s="116">
        <v>20</v>
      </c>
      <c r="AQ105" s="116">
        <f t="shared" si="243"/>
        <v>2.7765974716527313</v>
      </c>
      <c r="AR105" s="88">
        <v>2.5158587524292337</v>
      </c>
      <c r="AS105" s="88">
        <f t="shared" si="134"/>
        <v>110.36380595578892</v>
      </c>
    </row>
    <row r="106" spans="1:45" ht="18" customHeight="1">
      <c r="A106" s="19">
        <v>29</v>
      </c>
      <c r="B106" s="20" t="s">
        <v>33</v>
      </c>
      <c r="C106" s="30">
        <v>3</v>
      </c>
      <c r="D106" s="31">
        <v>15</v>
      </c>
      <c r="E106" s="31">
        <f t="shared" si="226"/>
        <v>0.2505</v>
      </c>
      <c r="F106" s="31"/>
      <c r="G106" s="31">
        <v>4</v>
      </c>
      <c r="H106" s="31">
        <v>1.57</v>
      </c>
      <c r="I106" s="33">
        <v>223.1</v>
      </c>
      <c r="J106" s="78">
        <f t="shared" si="227"/>
        <v>1.333931240657698</v>
      </c>
      <c r="K106" s="33">
        <v>50</v>
      </c>
      <c r="L106" s="78">
        <f t="shared" si="228"/>
        <v>0.66696562032884898</v>
      </c>
      <c r="M106" s="33">
        <v>50</v>
      </c>
      <c r="N106" s="78">
        <f t="shared" si="229"/>
        <v>0.66696562032884898</v>
      </c>
      <c r="O106" s="78">
        <f t="shared" si="230"/>
        <v>2.6678624813153959</v>
      </c>
      <c r="P106" s="33">
        <v>13.33</v>
      </c>
      <c r="Q106" s="78">
        <f t="shared" si="231"/>
        <v>0.35562606875934227</v>
      </c>
      <c r="R106" s="33"/>
      <c r="S106" s="33"/>
      <c r="T106" s="33">
        <v>40</v>
      </c>
      <c r="U106" s="78">
        <f t="shared" si="232"/>
        <v>1.0671449925261585</v>
      </c>
      <c r="V106" s="33">
        <v>14.56</v>
      </c>
      <c r="W106" s="33">
        <f t="shared" si="233"/>
        <v>0.3884407772795217</v>
      </c>
      <c r="X106" s="78">
        <f t="shared" si="234"/>
        <v>4.4790743198804179</v>
      </c>
      <c r="Y106" s="33">
        <v>34</v>
      </c>
      <c r="Z106" s="78">
        <f t="shared" si="235"/>
        <v>1.5228852687593422</v>
      </c>
      <c r="AA106" s="33">
        <v>0.37</v>
      </c>
      <c r="AB106" s="113">
        <f t="shared" si="236"/>
        <v>1.6572574983557548E-2</v>
      </c>
      <c r="AC106" s="78">
        <f t="shared" si="237"/>
        <v>6.018532163623318</v>
      </c>
      <c r="AD106" s="33"/>
      <c r="AE106" s="33">
        <f t="shared" si="238"/>
        <v>0</v>
      </c>
      <c r="AF106" s="33">
        <v>101.92</v>
      </c>
      <c r="AG106" s="78">
        <f t="shared" si="239"/>
        <v>4.5650725468221216</v>
      </c>
      <c r="AH106" s="33">
        <v>2.4300000000000002</v>
      </c>
      <c r="AI106" s="33">
        <v>0.14000000000000001</v>
      </c>
      <c r="AJ106" s="33">
        <v>0.18</v>
      </c>
      <c r="AK106" s="33">
        <v>0.25</v>
      </c>
      <c r="AL106" s="36">
        <f t="shared" si="242"/>
        <v>13.583604710445439</v>
      </c>
      <c r="AM106" s="36">
        <v>130</v>
      </c>
      <c r="AN106" s="36">
        <f t="shared" si="240"/>
        <v>17.65868612357907</v>
      </c>
      <c r="AO106" s="36">
        <f t="shared" si="241"/>
        <v>7.8261938539231393</v>
      </c>
      <c r="AP106" s="116">
        <v>20</v>
      </c>
      <c r="AQ106" s="116">
        <f t="shared" si="243"/>
        <v>9.3914326247077664</v>
      </c>
      <c r="AR106" s="88">
        <v>8.5095222508635864</v>
      </c>
      <c r="AS106" s="88">
        <f t="shared" si="134"/>
        <v>110.36380595578888</v>
      </c>
    </row>
    <row r="107" spans="1:45" ht="37.5" hidden="1">
      <c r="A107" s="19">
        <v>32</v>
      </c>
      <c r="B107" s="20" t="s">
        <v>43</v>
      </c>
      <c r="C107" s="30">
        <v>3</v>
      </c>
      <c r="D107" s="31">
        <v>2</v>
      </c>
      <c r="E107" s="31">
        <f t="shared" si="226"/>
        <v>3.3399999999999999E-2</v>
      </c>
      <c r="F107" s="31"/>
      <c r="G107" s="31">
        <v>4</v>
      </c>
      <c r="H107" s="31">
        <v>1.57</v>
      </c>
      <c r="I107" s="31">
        <v>186.36</v>
      </c>
      <c r="J107" s="31">
        <v>2.2599999999999998</v>
      </c>
      <c r="K107" s="31"/>
      <c r="L107" s="31"/>
      <c r="M107" s="31">
        <v>50</v>
      </c>
      <c r="N107" s="31">
        <f t="shared" ref="N107:N108" si="244">J107*M107/100</f>
        <v>1.1299999999999999</v>
      </c>
      <c r="O107" s="31">
        <f t="shared" ref="O107:O108" si="245">N107+J107</f>
        <v>3.3899999999999997</v>
      </c>
      <c r="P107" s="31">
        <v>11.34</v>
      </c>
      <c r="Q107" s="31">
        <f t="shared" ref="Q107:Q108" si="246">O107*P107/100</f>
        <v>0.38442599999999999</v>
      </c>
      <c r="R107" s="31">
        <v>5.27</v>
      </c>
      <c r="S107" s="31">
        <f t="shared" ref="S107:S108" si="247">O107*R107/100</f>
        <v>0.17865299999999998</v>
      </c>
      <c r="T107" s="31">
        <v>38.4</v>
      </c>
      <c r="U107" s="31">
        <f t="shared" ref="U107:U108" si="248">O107*T107/100</f>
        <v>1.3017599999999998</v>
      </c>
      <c r="V107" s="33">
        <v>14.56</v>
      </c>
      <c r="W107" s="31">
        <f t="shared" ref="W107:W108" si="249">O107*V107/100</f>
        <v>0.49358399999999997</v>
      </c>
      <c r="X107" s="31">
        <f t="shared" ref="X107:X108" si="250">O107+Q107+S107+U107+W107</f>
        <v>5.7484229999999998</v>
      </c>
      <c r="Y107" s="31">
        <v>34</v>
      </c>
      <c r="Z107" s="31">
        <f t="shared" ref="Z107:Z108" si="251">X107*Y107/100</f>
        <v>1.95446382</v>
      </c>
      <c r="AA107" s="31">
        <v>0.52</v>
      </c>
      <c r="AB107" s="31">
        <f t="shared" ref="AB107:AB108" si="252">X107*AA107/100</f>
        <v>2.9891799600000001E-2</v>
      </c>
      <c r="AC107" s="31">
        <f t="shared" ref="AC107:AC108" si="253">AB107+Z107+X107</f>
        <v>7.7327786195999995</v>
      </c>
      <c r="AD107" s="31"/>
      <c r="AE107" s="31">
        <f t="shared" ref="AE107:AE108" si="254">AC107*AD107/100</f>
        <v>0</v>
      </c>
      <c r="AF107" s="36">
        <v>131.83000000000001</v>
      </c>
      <c r="AG107" s="31">
        <f t="shared" ref="AG107:AG108" si="255">X107*AF107/100</f>
        <v>7.578146040900001</v>
      </c>
      <c r="AH107" s="31">
        <v>0.22</v>
      </c>
      <c r="AI107" s="31">
        <v>0.56999999999999995</v>
      </c>
      <c r="AJ107" s="33">
        <v>0.18</v>
      </c>
      <c r="AK107" s="33">
        <v>0.25</v>
      </c>
      <c r="AL107" s="31">
        <f t="shared" ref="AL107" si="256">AJ107+AI107+AH107+AG107+AC107</f>
        <v>16.280924660499998</v>
      </c>
      <c r="AM107" s="31"/>
      <c r="AN107" s="36">
        <f t="shared" si="240"/>
        <v>0</v>
      </c>
      <c r="AO107" s="36">
        <f t="shared" si="241"/>
        <v>0.54378288366069993</v>
      </c>
      <c r="AP107" s="39">
        <v>20</v>
      </c>
      <c r="AQ107" s="90">
        <f t="shared" si="243"/>
        <v>0.65253946039283994</v>
      </c>
      <c r="AR107" s="88"/>
      <c r="AS107" s="88" t="e">
        <f t="shared" si="134"/>
        <v>#DIV/0!</v>
      </c>
    </row>
    <row r="108" spans="1:45" ht="18.75" hidden="1">
      <c r="A108" s="19">
        <v>33</v>
      </c>
      <c r="B108" s="20" t="s">
        <v>34</v>
      </c>
      <c r="C108" s="34">
        <v>5</v>
      </c>
      <c r="D108" s="32">
        <v>70</v>
      </c>
      <c r="E108" s="31">
        <f t="shared" si="226"/>
        <v>1.169</v>
      </c>
      <c r="F108" s="31"/>
      <c r="G108" s="31">
        <v>4</v>
      </c>
      <c r="H108" s="31">
        <v>1.57</v>
      </c>
      <c r="I108" s="31">
        <v>186.36</v>
      </c>
      <c r="J108" s="31">
        <v>2.2599999999999998</v>
      </c>
      <c r="K108" s="31"/>
      <c r="L108" s="31"/>
      <c r="M108" s="31">
        <v>50</v>
      </c>
      <c r="N108" s="31">
        <f t="shared" si="244"/>
        <v>1.1299999999999999</v>
      </c>
      <c r="O108" s="31">
        <f t="shared" si="245"/>
        <v>3.3899999999999997</v>
      </c>
      <c r="P108" s="31">
        <v>11.34</v>
      </c>
      <c r="Q108" s="31">
        <f t="shared" si="246"/>
        <v>0.38442599999999999</v>
      </c>
      <c r="R108" s="31">
        <v>5.27</v>
      </c>
      <c r="S108" s="31">
        <f t="shared" si="247"/>
        <v>0.17865299999999998</v>
      </c>
      <c r="T108" s="31">
        <v>38.4</v>
      </c>
      <c r="U108" s="31">
        <f t="shared" si="248"/>
        <v>1.3017599999999998</v>
      </c>
      <c r="V108" s="33">
        <v>14.56</v>
      </c>
      <c r="W108" s="31">
        <f t="shared" si="249"/>
        <v>0.49358399999999997</v>
      </c>
      <c r="X108" s="31">
        <f t="shared" si="250"/>
        <v>5.7484229999999998</v>
      </c>
      <c r="Y108" s="31">
        <v>34</v>
      </c>
      <c r="Z108" s="31">
        <f t="shared" si="251"/>
        <v>1.95446382</v>
      </c>
      <c r="AA108" s="31">
        <v>0.52</v>
      </c>
      <c r="AB108" s="31">
        <f t="shared" si="252"/>
        <v>2.9891799600000001E-2</v>
      </c>
      <c r="AC108" s="31">
        <f t="shared" si="253"/>
        <v>7.7327786195999995</v>
      </c>
      <c r="AD108" s="31"/>
      <c r="AE108" s="31">
        <f t="shared" si="254"/>
        <v>0</v>
      </c>
      <c r="AF108" s="36">
        <v>131.83000000000001</v>
      </c>
      <c r="AG108" s="31">
        <f t="shared" si="255"/>
        <v>7.578146040900001</v>
      </c>
      <c r="AH108" s="31">
        <v>0.22</v>
      </c>
      <c r="AI108" s="31">
        <v>0.56999999999999995</v>
      </c>
      <c r="AJ108" s="33">
        <v>0.18</v>
      </c>
      <c r="AK108" s="33">
        <v>0.25</v>
      </c>
      <c r="AL108" s="31">
        <f t="shared" ref="AL108" si="257">AJ108+AI108+AH108+AG108+AC108</f>
        <v>16.280924660499998</v>
      </c>
      <c r="AM108" s="31"/>
      <c r="AN108" s="36">
        <f t="shared" si="240"/>
        <v>0</v>
      </c>
      <c r="AO108" s="36">
        <f t="shared" si="241"/>
        <v>19.032400928124499</v>
      </c>
      <c r="AP108" s="39">
        <v>20</v>
      </c>
      <c r="AQ108" s="90">
        <f t="shared" si="243"/>
        <v>22.838881113749398</v>
      </c>
      <c r="AR108" s="88"/>
      <c r="AS108" s="88" t="e">
        <f t="shared" si="134"/>
        <v>#DIV/0!</v>
      </c>
    </row>
    <row r="109" spans="1:45" ht="18.75">
      <c r="AR109" s="88"/>
      <c r="AS109" s="88"/>
    </row>
    <row r="110" spans="1:45" ht="18.75">
      <c r="A110" s="192" t="s">
        <v>57</v>
      </c>
      <c r="B110" s="192"/>
      <c r="C110" s="15"/>
      <c r="D110" s="16"/>
      <c r="E110" s="16"/>
      <c r="F110" s="16"/>
      <c r="G110" s="16"/>
      <c r="H110" s="16"/>
      <c r="I110" s="25"/>
      <c r="AR110" s="88"/>
      <c r="AS110" s="88"/>
    </row>
    <row r="111" spans="1:45" ht="38.25" customHeight="1">
      <c r="A111" s="193" t="s">
        <v>53</v>
      </c>
      <c r="B111" s="193"/>
      <c r="C111" s="193"/>
      <c r="D111" s="193"/>
      <c r="E111" s="193"/>
      <c r="F111" s="193"/>
      <c r="G111" s="193"/>
      <c r="H111" s="193"/>
      <c r="I111" s="193"/>
      <c r="AR111" s="88"/>
      <c r="AS111" s="88"/>
    </row>
    <row r="112" spans="1:45" ht="18.75">
      <c r="AR112" s="88"/>
      <c r="AS112" s="88"/>
    </row>
    <row r="113" spans="1:45" ht="18.75">
      <c r="AR113" s="88"/>
      <c r="AS113" s="88"/>
    </row>
    <row r="114" spans="1:45" ht="18.75">
      <c r="K114" t="s">
        <v>131</v>
      </c>
      <c r="AR114" s="88"/>
      <c r="AS114" s="88"/>
    </row>
    <row r="115" spans="1:45" ht="18.75">
      <c r="AR115" s="88"/>
      <c r="AS115" s="88"/>
    </row>
    <row r="116" spans="1:45" ht="23.25">
      <c r="A116" s="199" t="s">
        <v>47</v>
      </c>
      <c r="B116" s="200"/>
      <c r="C116" s="200"/>
      <c r="D116" s="200"/>
      <c r="E116" s="200"/>
      <c r="F116" s="200"/>
      <c r="G116" s="200"/>
      <c r="H116" s="200"/>
      <c r="I116" s="200"/>
      <c r="AR116" s="88"/>
      <c r="AS116" s="88"/>
    </row>
    <row r="117" spans="1:45" ht="21">
      <c r="A117" s="190" t="s">
        <v>50</v>
      </c>
      <c r="B117" s="190" t="s">
        <v>56</v>
      </c>
      <c r="C117" s="39"/>
      <c r="D117" s="201" t="s">
        <v>96</v>
      </c>
      <c r="E117" s="201"/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1"/>
      <c r="AL117" s="201"/>
      <c r="AM117" s="201"/>
      <c r="AN117" s="201"/>
      <c r="AO117" s="201"/>
      <c r="AP117" s="201"/>
      <c r="AQ117" s="201"/>
      <c r="AR117" s="88"/>
      <c r="AS117" s="88"/>
    </row>
    <row r="118" spans="1:45" ht="51" customHeight="1">
      <c r="A118" s="190"/>
      <c r="B118" s="190"/>
      <c r="C118" s="198" t="s">
        <v>68</v>
      </c>
      <c r="D118" s="187" t="s">
        <v>69</v>
      </c>
      <c r="E118" s="187" t="s">
        <v>70</v>
      </c>
      <c r="F118" s="187" t="s">
        <v>71</v>
      </c>
      <c r="G118" s="188" t="s">
        <v>72</v>
      </c>
      <c r="H118" s="188" t="s">
        <v>73</v>
      </c>
      <c r="I118" s="188" t="s">
        <v>74</v>
      </c>
      <c r="J118" s="189" t="str">
        <f>J65</f>
        <v>Часовая тарифная ставка, руб.</v>
      </c>
      <c r="K118" s="189" t="s">
        <v>75</v>
      </c>
      <c r="L118" s="189"/>
      <c r="M118" s="189" t="s">
        <v>76</v>
      </c>
      <c r="N118" s="189"/>
      <c r="O118" s="189" t="s">
        <v>77</v>
      </c>
      <c r="P118" s="189" t="s">
        <v>78</v>
      </c>
      <c r="Q118" s="189"/>
      <c r="R118" s="189" t="s">
        <v>79</v>
      </c>
      <c r="S118" s="189"/>
      <c r="T118" s="189" t="s">
        <v>80</v>
      </c>
      <c r="U118" s="189"/>
      <c r="V118" s="189" t="s">
        <v>81</v>
      </c>
      <c r="W118" s="189"/>
      <c r="X118" s="40" t="s">
        <v>82</v>
      </c>
      <c r="Y118" s="189" t="s">
        <v>83</v>
      </c>
      <c r="Z118" s="189"/>
      <c r="AA118" s="189" t="s">
        <v>84</v>
      </c>
      <c r="AB118" s="189"/>
      <c r="AC118" s="27" t="s">
        <v>85</v>
      </c>
      <c r="AD118" s="189" t="s">
        <v>86</v>
      </c>
      <c r="AE118" s="189"/>
      <c r="AF118" s="189" t="s">
        <v>114</v>
      </c>
      <c r="AG118" s="189"/>
      <c r="AH118" s="189" t="s">
        <v>87</v>
      </c>
      <c r="AI118" s="189" t="s">
        <v>115</v>
      </c>
      <c r="AJ118" s="189" t="s">
        <v>88</v>
      </c>
      <c r="AK118" s="194" t="str">
        <f>AK65</f>
        <v>Амортизация</v>
      </c>
      <c r="AL118" s="189" t="s">
        <v>89</v>
      </c>
      <c r="AM118" s="189" t="s">
        <v>90</v>
      </c>
      <c r="AN118" s="189"/>
      <c r="AO118" s="183" t="s">
        <v>91</v>
      </c>
      <c r="AP118" s="207" t="s">
        <v>129</v>
      </c>
      <c r="AQ118" s="206" t="s">
        <v>91</v>
      </c>
      <c r="AR118" s="204"/>
      <c r="AS118" s="204" t="s">
        <v>117</v>
      </c>
    </row>
    <row r="119" spans="1:45">
      <c r="A119" s="190"/>
      <c r="B119" s="190"/>
      <c r="C119" s="198"/>
      <c r="D119" s="187"/>
      <c r="E119" s="187"/>
      <c r="F119" s="187"/>
      <c r="G119" s="188"/>
      <c r="H119" s="188"/>
      <c r="I119" s="188"/>
      <c r="J119" s="189"/>
      <c r="K119" s="197">
        <v>0.5</v>
      </c>
      <c r="L119" s="197"/>
      <c r="M119" s="197">
        <v>0.5</v>
      </c>
      <c r="N119" s="197"/>
      <c r="O119" s="189"/>
      <c r="P119" s="191">
        <v>0.1134</v>
      </c>
      <c r="Q119" s="191"/>
      <c r="R119" s="191">
        <v>5.2699999999999997E-2</v>
      </c>
      <c r="S119" s="191"/>
      <c r="T119" s="197">
        <v>0.38419999999999999</v>
      </c>
      <c r="U119" s="197"/>
      <c r="V119" s="191">
        <f>V66</f>
        <v>0.14560000000000001</v>
      </c>
      <c r="W119" s="191"/>
      <c r="X119" s="28"/>
      <c r="Y119" s="196">
        <v>0.34</v>
      </c>
      <c r="Z119" s="196"/>
      <c r="AA119" s="191">
        <f>AA66</f>
        <v>3.7000000000000002E-3</v>
      </c>
      <c r="AB119" s="191"/>
      <c r="AC119" s="29"/>
      <c r="AD119" s="191"/>
      <c r="AE119" s="191"/>
      <c r="AF119" s="191">
        <f>AF66</f>
        <v>1.0192000000000001</v>
      </c>
      <c r="AG119" s="191"/>
      <c r="AH119" s="189"/>
      <c r="AI119" s="189"/>
      <c r="AJ119" s="189"/>
      <c r="AK119" s="195"/>
      <c r="AL119" s="189"/>
      <c r="AM119" s="111" t="s">
        <v>92</v>
      </c>
      <c r="AN119" s="111" t="s">
        <v>93</v>
      </c>
      <c r="AO119" s="183"/>
      <c r="AP119" s="207"/>
      <c r="AQ119" s="206"/>
      <c r="AR119" s="204"/>
      <c r="AS119" s="204"/>
    </row>
    <row r="120" spans="1:45">
      <c r="A120" s="41">
        <f>A67</f>
        <v>1</v>
      </c>
      <c r="B120" s="41">
        <f t="shared" ref="B120:AQ120" si="258">B67</f>
        <v>2</v>
      </c>
      <c r="C120" s="41">
        <f t="shared" si="258"/>
        <v>0</v>
      </c>
      <c r="D120" s="41">
        <f t="shared" si="258"/>
        <v>3</v>
      </c>
      <c r="E120" s="41">
        <f t="shared" si="258"/>
        <v>3</v>
      </c>
      <c r="F120" s="41">
        <f t="shared" si="258"/>
        <v>5</v>
      </c>
      <c r="G120" s="41">
        <f t="shared" si="258"/>
        <v>4</v>
      </c>
      <c r="H120" s="41">
        <f t="shared" si="258"/>
        <v>5</v>
      </c>
      <c r="I120" s="41">
        <f t="shared" si="258"/>
        <v>6</v>
      </c>
      <c r="J120" s="41">
        <f t="shared" si="258"/>
        <v>7</v>
      </c>
      <c r="K120" s="41">
        <f t="shared" si="258"/>
        <v>8</v>
      </c>
      <c r="L120" s="41">
        <f t="shared" si="258"/>
        <v>9</v>
      </c>
      <c r="M120" s="41">
        <f t="shared" si="258"/>
        <v>10</v>
      </c>
      <c r="N120" s="41">
        <f t="shared" si="258"/>
        <v>11</v>
      </c>
      <c r="O120" s="41">
        <f t="shared" si="258"/>
        <v>12</v>
      </c>
      <c r="P120" s="41">
        <f t="shared" si="258"/>
        <v>13</v>
      </c>
      <c r="Q120" s="41">
        <f t="shared" si="258"/>
        <v>14</v>
      </c>
      <c r="R120" s="41">
        <f t="shared" si="258"/>
        <v>15</v>
      </c>
      <c r="S120" s="41">
        <f t="shared" si="258"/>
        <v>16</v>
      </c>
      <c r="T120" s="41">
        <f t="shared" si="258"/>
        <v>15</v>
      </c>
      <c r="U120" s="41">
        <f t="shared" si="258"/>
        <v>16</v>
      </c>
      <c r="V120" s="41">
        <f t="shared" si="258"/>
        <v>17</v>
      </c>
      <c r="W120" s="41">
        <f t="shared" si="258"/>
        <v>18</v>
      </c>
      <c r="X120" s="41">
        <f t="shared" si="258"/>
        <v>19</v>
      </c>
      <c r="Y120" s="41">
        <f t="shared" si="258"/>
        <v>20</v>
      </c>
      <c r="Z120" s="41">
        <f t="shared" si="258"/>
        <v>21</v>
      </c>
      <c r="AA120" s="41">
        <f t="shared" si="258"/>
        <v>22</v>
      </c>
      <c r="AB120" s="41">
        <f t="shared" si="258"/>
        <v>23</v>
      </c>
      <c r="AC120" s="41">
        <f t="shared" si="258"/>
        <v>24</v>
      </c>
      <c r="AD120" s="41">
        <f t="shared" si="258"/>
        <v>0</v>
      </c>
      <c r="AE120" s="41">
        <f t="shared" si="258"/>
        <v>0</v>
      </c>
      <c r="AF120" s="41">
        <f t="shared" si="258"/>
        <v>25</v>
      </c>
      <c r="AG120" s="41">
        <f t="shared" si="258"/>
        <v>26</v>
      </c>
      <c r="AH120" s="41">
        <f t="shared" si="258"/>
        <v>27</v>
      </c>
      <c r="AI120" s="41">
        <f t="shared" si="258"/>
        <v>28</v>
      </c>
      <c r="AJ120" s="41">
        <f t="shared" si="258"/>
        <v>29</v>
      </c>
      <c r="AK120" s="41">
        <f t="shared" si="258"/>
        <v>30</v>
      </c>
      <c r="AL120" s="41">
        <f t="shared" si="258"/>
        <v>31</v>
      </c>
      <c r="AM120" s="41">
        <f t="shared" si="258"/>
        <v>32</v>
      </c>
      <c r="AN120" s="41">
        <f t="shared" si="258"/>
        <v>33</v>
      </c>
      <c r="AO120" s="41">
        <f t="shared" si="258"/>
        <v>34</v>
      </c>
      <c r="AP120" s="41">
        <f t="shared" si="258"/>
        <v>35</v>
      </c>
      <c r="AQ120" s="41">
        <f t="shared" si="258"/>
        <v>36</v>
      </c>
      <c r="AR120" s="204"/>
      <c r="AS120" s="204"/>
    </row>
    <row r="121" spans="1:45" ht="19.5">
      <c r="A121" s="19"/>
      <c r="B121" s="26" t="s">
        <v>5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12"/>
      <c r="AQ121" s="212"/>
      <c r="AR121" s="88"/>
      <c r="AS121" s="88" t="e">
        <f t="shared" si="134"/>
        <v>#DIV/0!</v>
      </c>
    </row>
    <row r="122" spans="1:45" ht="18.75">
      <c r="A122" s="19">
        <v>1</v>
      </c>
      <c r="B122" s="20" t="s">
        <v>6</v>
      </c>
      <c r="C122" s="30"/>
      <c r="D122" s="32">
        <v>45</v>
      </c>
      <c r="E122" s="31">
        <f>D122*0.0167</f>
        <v>0.75149999999999995</v>
      </c>
      <c r="F122" s="31"/>
      <c r="G122" s="31">
        <v>4</v>
      </c>
      <c r="H122" s="31">
        <v>1.57</v>
      </c>
      <c r="I122" s="33">
        <v>223.1</v>
      </c>
      <c r="J122" s="78">
        <f t="shared" ref="J122:J127" si="259">I122/167.25</f>
        <v>1.333931240657698</v>
      </c>
      <c r="K122" s="33">
        <v>50</v>
      </c>
      <c r="L122" s="78">
        <f t="shared" ref="L122:L127" si="260">J122*K122%</f>
        <v>0.66696562032884898</v>
      </c>
      <c r="M122" s="33">
        <v>50</v>
      </c>
      <c r="N122" s="78">
        <f t="shared" ref="N122:N127" si="261">J122*M122/100</f>
        <v>0.66696562032884898</v>
      </c>
      <c r="O122" s="78">
        <f t="shared" ref="O122:O127" si="262">N122+L122+J122</f>
        <v>2.6678624813153959</v>
      </c>
      <c r="P122" s="33">
        <v>13.33</v>
      </c>
      <c r="Q122" s="78">
        <f t="shared" ref="Q122:Q127" si="263">O122*P122/100</f>
        <v>0.35562606875934227</v>
      </c>
      <c r="R122" s="33"/>
      <c r="S122" s="33"/>
      <c r="T122" s="33">
        <v>40</v>
      </c>
      <c r="U122" s="78">
        <f t="shared" ref="U122:U127" si="264">O122*T122/100</f>
        <v>1.0671449925261585</v>
      </c>
      <c r="V122" s="33">
        <v>14.56</v>
      </c>
      <c r="W122" s="33">
        <f t="shared" ref="W122:W127" si="265">O122*V122/100</f>
        <v>0.3884407772795217</v>
      </c>
      <c r="X122" s="78">
        <f t="shared" ref="X122:X127" si="266">O122+Q122+S122+U122+W122</f>
        <v>4.4790743198804179</v>
      </c>
      <c r="Y122" s="33">
        <v>34</v>
      </c>
      <c r="Z122" s="78">
        <f t="shared" ref="Z122:Z127" si="267">X122*Y122/100</f>
        <v>1.5228852687593422</v>
      </c>
      <c r="AA122" s="33">
        <v>0.37</v>
      </c>
      <c r="AB122" s="113">
        <f t="shared" ref="AB122:AB127" si="268">X122*AA122/100</f>
        <v>1.6572574983557548E-2</v>
      </c>
      <c r="AC122" s="78">
        <f t="shared" ref="AC122:AC127" si="269">AB122+Z122+X122</f>
        <v>6.018532163623318</v>
      </c>
      <c r="AD122" s="33"/>
      <c r="AE122" s="33">
        <f t="shared" ref="AE122:AE127" si="270">AC122*AD122/100</f>
        <v>0</v>
      </c>
      <c r="AF122" s="33">
        <v>101.92</v>
      </c>
      <c r="AG122" s="78">
        <f t="shared" ref="AG122:AG127" si="271">X122*AF122/100</f>
        <v>4.5650725468221216</v>
      </c>
      <c r="AH122" s="33">
        <v>2.4300000000000002</v>
      </c>
      <c r="AI122" s="33">
        <v>0.14000000000000001</v>
      </c>
      <c r="AJ122" s="33">
        <v>0.18</v>
      </c>
      <c r="AK122" s="33">
        <v>0.25</v>
      </c>
      <c r="AL122" s="36">
        <f>AJ122+AI122+AH122+AG122+AC122+AK122</f>
        <v>13.583604710445439</v>
      </c>
      <c r="AM122" s="36">
        <v>65</v>
      </c>
      <c r="AN122" s="36">
        <f>AL122*AM122/100</f>
        <v>8.829343061789535</v>
      </c>
      <c r="AO122" s="36">
        <f>(AL122*E122)+(AN122*E122)</f>
        <v>16.843330250834583</v>
      </c>
      <c r="AP122" s="116">
        <v>20</v>
      </c>
      <c r="AQ122" s="116">
        <f>AO122*1.2</f>
        <v>20.211996301001498</v>
      </c>
      <c r="AR122" s="88">
        <v>18.313971800771629</v>
      </c>
      <c r="AS122" s="88">
        <f t="shared" si="134"/>
        <v>110.36380595578889</v>
      </c>
    </row>
    <row r="123" spans="1:45" ht="18.75">
      <c r="A123" s="19">
        <v>2</v>
      </c>
      <c r="B123" s="20" t="s">
        <v>7</v>
      </c>
      <c r="C123" s="30"/>
      <c r="D123" s="32">
        <v>80</v>
      </c>
      <c r="E123" s="31">
        <f t="shared" ref="E123:E127" si="272">D123*0.0167</f>
        <v>1.3359999999999999</v>
      </c>
      <c r="F123" s="31"/>
      <c r="G123" s="31">
        <v>4</v>
      </c>
      <c r="H123" s="31">
        <v>1.57</v>
      </c>
      <c r="I123" s="33">
        <v>223.1</v>
      </c>
      <c r="J123" s="78">
        <f t="shared" si="259"/>
        <v>1.333931240657698</v>
      </c>
      <c r="K123" s="33">
        <v>50</v>
      </c>
      <c r="L123" s="78">
        <f t="shared" si="260"/>
        <v>0.66696562032884898</v>
      </c>
      <c r="M123" s="33">
        <v>50</v>
      </c>
      <c r="N123" s="78">
        <f t="shared" si="261"/>
        <v>0.66696562032884898</v>
      </c>
      <c r="O123" s="78">
        <f t="shared" si="262"/>
        <v>2.6678624813153959</v>
      </c>
      <c r="P123" s="33">
        <v>13.33</v>
      </c>
      <c r="Q123" s="78">
        <f t="shared" si="263"/>
        <v>0.35562606875934227</v>
      </c>
      <c r="R123" s="33"/>
      <c r="S123" s="33"/>
      <c r="T123" s="33">
        <v>40</v>
      </c>
      <c r="U123" s="78">
        <f t="shared" si="264"/>
        <v>1.0671449925261585</v>
      </c>
      <c r="V123" s="33">
        <v>14.56</v>
      </c>
      <c r="W123" s="33">
        <f t="shared" si="265"/>
        <v>0.3884407772795217</v>
      </c>
      <c r="X123" s="78">
        <f t="shared" si="266"/>
        <v>4.4790743198804179</v>
      </c>
      <c r="Y123" s="33">
        <v>34</v>
      </c>
      <c r="Z123" s="78">
        <f t="shared" si="267"/>
        <v>1.5228852687593422</v>
      </c>
      <c r="AA123" s="33">
        <v>0.37</v>
      </c>
      <c r="AB123" s="113">
        <f t="shared" si="268"/>
        <v>1.6572574983557548E-2</v>
      </c>
      <c r="AC123" s="78">
        <f t="shared" si="269"/>
        <v>6.018532163623318</v>
      </c>
      <c r="AD123" s="33"/>
      <c r="AE123" s="33">
        <f t="shared" si="270"/>
        <v>0</v>
      </c>
      <c r="AF123" s="33">
        <v>101.92</v>
      </c>
      <c r="AG123" s="78">
        <f t="shared" si="271"/>
        <v>4.5650725468221216</v>
      </c>
      <c r="AH123" s="33">
        <v>2.4300000000000002</v>
      </c>
      <c r="AI123" s="33">
        <v>0.14000000000000001</v>
      </c>
      <c r="AJ123" s="33">
        <v>0.18</v>
      </c>
      <c r="AK123" s="33">
        <v>0.25</v>
      </c>
      <c r="AL123" s="36">
        <f t="shared" ref="AL123:AL127" si="273">AJ123+AI123+AH123+AG123+AC123+AK123</f>
        <v>13.583604710445439</v>
      </c>
      <c r="AM123" s="36">
        <v>45</v>
      </c>
      <c r="AN123" s="36">
        <f t="shared" ref="AN123:AN127" si="274">AL123*AM123/100</f>
        <v>6.1126221197004478</v>
      </c>
      <c r="AO123" s="36">
        <f t="shared" ref="AO123:AO127" si="275">(AL123*E123)+(AN123*E123)</f>
        <v>26.314159045074902</v>
      </c>
      <c r="AP123" s="116">
        <v>20</v>
      </c>
      <c r="AQ123" s="116">
        <f t="shared" ref="AQ123:AQ127" si="276">AO123*1.2</f>
        <v>31.576990854089882</v>
      </c>
      <c r="AR123" s="88">
        <v>28.611726988410894</v>
      </c>
      <c r="AS123" s="88">
        <f t="shared" si="134"/>
        <v>110.36380595578889</v>
      </c>
    </row>
    <row r="124" spans="1:45" ht="37.5">
      <c r="A124" s="19">
        <v>3</v>
      </c>
      <c r="B124" s="20" t="s">
        <v>48</v>
      </c>
      <c r="C124" s="30">
        <v>4</v>
      </c>
      <c r="D124" s="31">
        <v>15</v>
      </c>
      <c r="E124" s="31">
        <f t="shared" si="272"/>
        <v>0.2505</v>
      </c>
      <c r="F124" s="31"/>
      <c r="G124" s="31">
        <v>4</v>
      </c>
      <c r="H124" s="31">
        <v>1.57</v>
      </c>
      <c r="I124" s="33">
        <v>223.1</v>
      </c>
      <c r="J124" s="78">
        <f t="shared" si="259"/>
        <v>1.333931240657698</v>
      </c>
      <c r="K124" s="33">
        <v>50</v>
      </c>
      <c r="L124" s="78">
        <f t="shared" si="260"/>
        <v>0.66696562032884898</v>
      </c>
      <c r="M124" s="33">
        <v>50</v>
      </c>
      <c r="N124" s="78">
        <f t="shared" si="261"/>
        <v>0.66696562032884898</v>
      </c>
      <c r="O124" s="78">
        <f t="shared" si="262"/>
        <v>2.6678624813153959</v>
      </c>
      <c r="P124" s="33">
        <v>13.33</v>
      </c>
      <c r="Q124" s="78">
        <f t="shared" si="263"/>
        <v>0.35562606875934227</v>
      </c>
      <c r="R124" s="33"/>
      <c r="S124" s="33"/>
      <c r="T124" s="33">
        <v>40</v>
      </c>
      <c r="U124" s="78">
        <f t="shared" si="264"/>
        <v>1.0671449925261585</v>
      </c>
      <c r="V124" s="33">
        <v>14.56</v>
      </c>
      <c r="W124" s="33">
        <f t="shared" si="265"/>
        <v>0.3884407772795217</v>
      </c>
      <c r="X124" s="78">
        <f t="shared" si="266"/>
        <v>4.4790743198804179</v>
      </c>
      <c r="Y124" s="33">
        <v>34</v>
      </c>
      <c r="Z124" s="78">
        <f t="shared" si="267"/>
        <v>1.5228852687593422</v>
      </c>
      <c r="AA124" s="33">
        <v>0.37</v>
      </c>
      <c r="AB124" s="113">
        <f t="shared" si="268"/>
        <v>1.6572574983557548E-2</v>
      </c>
      <c r="AC124" s="78">
        <f t="shared" si="269"/>
        <v>6.018532163623318</v>
      </c>
      <c r="AD124" s="33"/>
      <c r="AE124" s="33">
        <f t="shared" si="270"/>
        <v>0</v>
      </c>
      <c r="AF124" s="33">
        <v>101.92</v>
      </c>
      <c r="AG124" s="78">
        <f t="shared" si="271"/>
        <v>4.5650725468221216</v>
      </c>
      <c r="AH124" s="33">
        <v>2.4300000000000002</v>
      </c>
      <c r="AI124" s="33">
        <v>0.14000000000000001</v>
      </c>
      <c r="AJ124" s="33">
        <v>0.18</v>
      </c>
      <c r="AK124" s="33">
        <v>0.25</v>
      </c>
      <c r="AL124" s="36">
        <f t="shared" si="273"/>
        <v>13.583604710445439</v>
      </c>
      <c r="AM124" s="36">
        <v>45</v>
      </c>
      <c r="AN124" s="36">
        <f t="shared" si="274"/>
        <v>6.1126221197004478</v>
      </c>
      <c r="AO124" s="36">
        <f t="shared" si="275"/>
        <v>4.933904820951545</v>
      </c>
      <c r="AP124" s="116">
        <v>20</v>
      </c>
      <c r="AQ124" s="116">
        <f t="shared" si="276"/>
        <v>5.9206857851418535</v>
      </c>
      <c r="AR124" s="88">
        <v>5.3646988103270425</v>
      </c>
      <c r="AS124" s="88">
        <f t="shared" si="134"/>
        <v>110.36380595578892</v>
      </c>
    </row>
    <row r="125" spans="1:45" ht="18.75">
      <c r="A125" s="19">
        <v>4</v>
      </c>
      <c r="B125" s="20" t="s">
        <v>8</v>
      </c>
      <c r="C125" s="30"/>
      <c r="D125" s="32">
        <v>15</v>
      </c>
      <c r="E125" s="31">
        <f t="shared" si="272"/>
        <v>0.2505</v>
      </c>
      <c r="F125" s="31"/>
      <c r="G125" s="31">
        <v>4</v>
      </c>
      <c r="H125" s="31">
        <v>1.57</v>
      </c>
      <c r="I125" s="33">
        <v>223.1</v>
      </c>
      <c r="J125" s="78">
        <f t="shared" si="259"/>
        <v>1.333931240657698</v>
      </c>
      <c r="K125" s="33">
        <v>50</v>
      </c>
      <c r="L125" s="78">
        <f t="shared" si="260"/>
        <v>0.66696562032884898</v>
      </c>
      <c r="M125" s="33">
        <v>50</v>
      </c>
      <c r="N125" s="78">
        <f t="shared" si="261"/>
        <v>0.66696562032884898</v>
      </c>
      <c r="O125" s="78">
        <f t="shared" si="262"/>
        <v>2.6678624813153959</v>
      </c>
      <c r="P125" s="33">
        <v>13.33</v>
      </c>
      <c r="Q125" s="78">
        <f t="shared" si="263"/>
        <v>0.35562606875934227</v>
      </c>
      <c r="R125" s="33"/>
      <c r="S125" s="33"/>
      <c r="T125" s="33">
        <v>40</v>
      </c>
      <c r="U125" s="78">
        <f t="shared" si="264"/>
        <v>1.0671449925261585</v>
      </c>
      <c r="V125" s="33">
        <v>14.56</v>
      </c>
      <c r="W125" s="33">
        <f t="shared" si="265"/>
        <v>0.3884407772795217</v>
      </c>
      <c r="X125" s="78">
        <f t="shared" si="266"/>
        <v>4.4790743198804179</v>
      </c>
      <c r="Y125" s="33">
        <v>34</v>
      </c>
      <c r="Z125" s="78">
        <f t="shared" si="267"/>
        <v>1.5228852687593422</v>
      </c>
      <c r="AA125" s="33">
        <v>0.37</v>
      </c>
      <c r="AB125" s="113">
        <f t="shared" si="268"/>
        <v>1.6572574983557548E-2</v>
      </c>
      <c r="AC125" s="78">
        <f t="shared" si="269"/>
        <v>6.018532163623318</v>
      </c>
      <c r="AD125" s="33"/>
      <c r="AE125" s="33">
        <f t="shared" si="270"/>
        <v>0</v>
      </c>
      <c r="AF125" s="33">
        <v>101.92</v>
      </c>
      <c r="AG125" s="78">
        <f t="shared" si="271"/>
        <v>4.5650725468221216</v>
      </c>
      <c r="AH125" s="33">
        <v>2.4300000000000002</v>
      </c>
      <c r="AI125" s="33">
        <v>0.14000000000000001</v>
      </c>
      <c r="AJ125" s="33">
        <v>0.18</v>
      </c>
      <c r="AK125" s="33">
        <v>0.25</v>
      </c>
      <c r="AL125" s="36">
        <f t="shared" si="273"/>
        <v>13.583604710445439</v>
      </c>
      <c r="AM125" s="36">
        <v>45</v>
      </c>
      <c r="AN125" s="36">
        <f t="shared" si="274"/>
        <v>6.1126221197004478</v>
      </c>
      <c r="AO125" s="36">
        <f t="shared" si="275"/>
        <v>4.933904820951545</v>
      </c>
      <c r="AP125" s="116">
        <v>20</v>
      </c>
      <c r="AQ125" s="116">
        <f t="shared" si="276"/>
        <v>5.9206857851418535</v>
      </c>
      <c r="AR125" s="88">
        <v>5.3646988103270425</v>
      </c>
      <c r="AS125" s="88">
        <f t="shared" si="134"/>
        <v>110.36380595578892</v>
      </c>
    </row>
    <row r="126" spans="1:45" ht="18.75">
      <c r="A126" s="19">
        <v>5</v>
      </c>
      <c r="B126" s="20" t="s">
        <v>9</v>
      </c>
      <c r="C126" s="30">
        <v>4</v>
      </c>
      <c r="D126" s="31">
        <v>20</v>
      </c>
      <c r="E126" s="31">
        <f t="shared" si="272"/>
        <v>0.33399999999999996</v>
      </c>
      <c r="F126" s="31"/>
      <c r="G126" s="31">
        <v>4</v>
      </c>
      <c r="H126" s="31">
        <v>1.57</v>
      </c>
      <c r="I126" s="33">
        <v>223.1</v>
      </c>
      <c r="J126" s="78">
        <f t="shared" si="259"/>
        <v>1.333931240657698</v>
      </c>
      <c r="K126" s="33">
        <v>50</v>
      </c>
      <c r="L126" s="78">
        <f t="shared" si="260"/>
        <v>0.66696562032884898</v>
      </c>
      <c r="M126" s="33">
        <v>50</v>
      </c>
      <c r="N126" s="78">
        <f t="shared" si="261"/>
        <v>0.66696562032884898</v>
      </c>
      <c r="O126" s="78">
        <f t="shared" si="262"/>
        <v>2.6678624813153959</v>
      </c>
      <c r="P126" s="33">
        <v>13.33</v>
      </c>
      <c r="Q126" s="78">
        <f t="shared" si="263"/>
        <v>0.35562606875934227</v>
      </c>
      <c r="R126" s="33"/>
      <c r="S126" s="33"/>
      <c r="T126" s="33">
        <v>40</v>
      </c>
      <c r="U126" s="78">
        <f t="shared" si="264"/>
        <v>1.0671449925261585</v>
      </c>
      <c r="V126" s="33">
        <v>14.56</v>
      </c>
      <c r="W126" s="33">
        <f t="shared" si="265"/>
        <v>0.3884407772795217</v>
      </c>
      <c r="X126" s="78">
        <f t="shared" si="266"/>
        <v>4.4790743198804179</v>
      </c>
      <c r="Y126" s="33">
        <v>34</v>
      </c>
      <c r="Z126" s="78">
        <f t="shared" si="267"/>
        <v>1.5228852687593422</v>
      </c>
      <c r="AA126" s="33">
        <v>0.37</v>
      </c>
      <c r="AB126" s="113">
        <f t="shared" si="268"/>
        <v>1.6572574983557548E-2</v>
      </c>
      <c r="AC126" s="78">
        <f t="shared" si="269"/>
        <v>6.018532163623318</v>
      </c>
      <c r="AD126" s="33"/>
      <c r="AE126" s="33">
        <f t="shared" si="270"/>
        <v>0</v>
      </c>
      <c r="AF126" s="33">
        <v>101.92</v>
      </c>
      <c r="AG126" s="78">
        <f t="shared" si="271"/>
        <v>4.5650725468221216</v>
      </c>
      <c r="AH126" s="33">
        <v>2.4300000000000002</v>
      </c>
      <c r="AI126" s="33">
        <v>0.14000000000000001</v>
      </c>
      <c r="AJ126" s="33">
        <v>0.18</v>
      </c>
      <c r="AK126" s="33">
        <v>0.25</v>
      </c>
      <c r="AL126" s="36">
        <f t="shared" si="273"/>
        <v>13.583604710445439</v>
      </c>
      <c r="AM126" s="36">
        <v>50</v>
      </c>
      <c r="AN126" s="36">
        <f t="shared" si="274"/>
        <v>6.7918023552227194</v>
      </c>
      <c r="AO126" s="36">
        <f t="shared" si="275"/>
        <v>6.8053859599331634</v>
      </c>
      <c r="AP126" s="116">
        <v>20</v>
      </c>
      <c r="AQ126" s="116">
        <f t="shared" si="276"/>
        <v>8.1664631519197961</v>
      </c>
      <c r="AR126" s="88">
        <v>7.3995845659683352</v>
      </c>
      <c r="AS126" s="88">
        <f t="shared" si="134"/>
        <v>110.36380595578888</v>
      </c>
    </row>
    <row r="127" spans="1:45" ht="56.25">
      <c r="A127" s="19">
        <v>6</v>
      </c>
      <c r="B127" s="21" t="s">
        <v>10</v>
      </c>
      <c r="C127" s="30"/>
      <c r="D127" s="31">
        <v>10</v>
      </c>
      <c r="E127" s="31">
        <f t="shared" si="272"/>
        <v>0.16699999999999998</v>
      </c>
      <c r="F127" s="31"/>
      <c r="G127" s="31">
        <v>4</v>
      </c>
      <c r="H127" s="31">
        <v>1.57</v>
      </c>
      <c r="I127" s="33">
        <v>223.1</v>
      </c>
      <c r="J127" s="78">
        <f t="shared" si="259"/>
        <v>1.333931240657698</v>
      </c>
      <c r="K127" s="33">
        <v>50</v>
      </c>
      <c r="L127" s="78">
        <f t="shared" si="260"/>
        <v>0.66696562032884898</v>
      </c>
      <c r="M127" s="33">
        <v>50</v>
      </c>
      <c r="N127" s="78">
        <f t="shared" si="261"/>
        <v>0.66696562032884898</v>
      </c>
      <c r="O127" s="78">
        <f t="shared" si="262"/>
        <v>2.6678624813153959</v>
      </c>
      <c r="P127" s="33">
        <v>13.33</v>
      </c>
      <c r="Q127" s="78">
        <f t="shared" si="263"/>
        <v>0.35562606875934227</v>
      </c>
      <c r="R127" s="33"/>
      <c r="S127" s="33"/>
      <c r="T127" s="33">
        <v>40</v>
      </c>
      <c r="U127" s="78">
        <f t="shared" si="264"/>
        <v>1.0671449925261585</v>
      </c>
      <c r="V127" s="33">
        <v>14.56</v>
      </c>
      <c r="W127" s="33">
        <f t="shared" si="265"/>
        <v>0.3884407772795217</v>
      </c>
      <c r="X127" s="78">
        <f t="shared" si="266"/>
        <v>4.4790743198804179</v>
      </c>
      <c r="Y127" s="33">
        <v>34</v>
      </c>
      <c r="Z127" s="78">
        <f t="shared" si="267"/>
        <v>1.5228852687593422</v>
      </c>
      <c r="AA127" s="33">
        <v>0.37</v>
      </c>
      <c r="AB127" s="113">
        <f t="shared" si="268"/>
        <v>1.6572574983557548E-2</v>
      </c>
      <c r="AC127" s="78">
        <f t="shared" si="269"/>
        <v>6.018532163623318</v>
      </c>
      <c r="AD127" s="33"/>
      <c r="AE127" s="33">
        <f t="shared" si="270"/>
        <v>0</v>
      </c>
      <c r="AF127" s="33">
        <v>101.92</v>
      </c>
      <c r="AG127" s="78">
        <f t="shared" si="271"/>
        <v>4.5650725468221216</v>
      </c>
      <c r="AH127" s="33">
        <v>2.4300000000000002</v>
      </c>
      <c r="AI127" s="33">
        <v>0.14000000000000001</v>
      </c>
      <c r="AJ127" s="33">
        <v>0.18</v>
      </c>
      <c r="AK127" s="33">
        <v>0.25</v>
      </c>
      <c r="AL127" s="36">
        <f t="shared" si="273"/>
        <v>13.583604710445439</v>
      </c>
      <c r="AM127" s="36">
        <v>65</v>
      </c>
      <c r="AN127" s="36">
        <f t="shared" si="274"/>
        <v>8.829343061789535</v>
      </c>
      <c r="AO127" s="36">
        <f t="shared" si="275"/>
        <v>3.7429622779632399</v>
      </c>
      <c r="AP127" s="116">
        <v>20</v>
      </c>
      <c r="AQ127" s="116">
        <f t="shared" si="276"/>
        <v>4.4915547335558879</v>
      </c>
      <c r="AR127" s="88">
        <v>3.9464451018497781</v>
      </c>
      <c r="AS127" s="88">
        <f t="shared" si="134"/>
        <v>113.81267489190729</v>
      </c>
    </row>
    <row r="128" spans="1:45" ht="19.5">
      <c r="A128" s="19"/>
      <c r="B128" s="26" t="s">
        <v>14</v>
      </c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115"/>
      <c r="AM128" s="115"/>
      <c r="AN128" s="211"/>
      <c r="AO128" s="211"/>
      <c r="AP128" s="211"/>
      <c r="AQ128" s="211"/>
      <c r="AR128" s="88"/>
      <c r="AS128" s="88" t="e">
        <f t="shared" si="134"/>
        <v>#DIV/0!</v>
      </c>
    </row>
    <row r="129" spans="1:45" ht="18.75">
      <c r="A129" s="19">
        <v>7</v>
      </c>
      <c r="B129" s="20" t="s">
        <v>38</v>
      </c>
      <c r="C129" s="30">
        <v>4</v>
      </c>
      <c r="D129" s="31">
        <v>25</v>
      </c>
      <c r="E129" s="31">
        <f t="shared" ref="E129:E133" si="277">D129*0.0167</f>
        <v>0.41749999999999998</v>
      </c>
      <c r="F129" s="31"/>
      <c r="G129" s="31">
        <v>4</v>
      </c>
      <c r="H129" s="31">
        <v>1.57</v>
      </c>
      <c r="I129" s="33">
        <v>223.1</v>
      </c>
      <c r="J129" s="78">
        <f t="shared" ref="J129:J133" si="278">I129/167.25</f>
        <v>1.333931240657698</v>
      </c>
      <c r="K129" s="33">
        <v>50</v>
      </c>
      <c r="L129" s="78">
        <f t="shared" ref="L129:L133" si="279">J129*K129%</f>
        <v>0.66696562032884898</v>
      </c>
      <c r="M129" s="33">
        <v>50</v>
      </c>
      <c r="N129" s="78">
        <f t="shared" ref="N129:N133" si="280">J129*M129/100</f>
        <v>0.66696562032884898</v>
      </c>
      <c r="O129" s="78">
        <f t="shared" ref="O129:O133" si="281">N129+L129+J129</f>
        <v>2.6678624813153959</v>
      </c>
      <c r="P129" s="33">
        <v>13.33</v>
      </c>
      <c r="Q129" s="78">
        <f t="shared" ref="Q129:Q133" si="282">O129*P129/100</f>
        <v>0.35562606875934227</v>
      </c>
      <c r="R129" s="33"/>
      <c r="S129" s="33"/>
      <c r="T129" s="33">
        <v>40</v>
      </c>
      <c r="U129" s="78">
        <f t="shared" ref="U129:U133" si="283">O129*T129/100</f>
        <v>1.0671449925261585</v>
      </c>
      <c r="V129" s="33">
        <v>14.56</v>
      </c>
      <c r="W129" s="33">
        <f t="shared" ref="W129:W133" si="284">O129*V129/100</f>
        <v>0.3884407772795217</v>
      </c>
      <c r="X129" s="78">
        <f t="shared" ref="X129:X133" si="285">O129+Q129+S129+U129+W129</f>
        <v>4.4790743198804179</v>
      </c>
      <c r="Y129" s="33">
        <v>34</v>
      </c>
      <c r="Z129" s="78">
        <f t="shared" ref="Z129:Z133" si="286">X129*Y129/100</f>
        <v>1.5228852687593422</v>
      </c>
      <c r="AA129" s="33">
        <v>0.37</v>
      </c>
      <c r="AB129" s="113">
        <f t="shared" ref="AB129:AB133" si="287">X129*AA129/100</f>
        <v>1.6572574983557548E-2</v>
      </c>
      <c r="AC129" s="78">
        <f t="shared" ref="AC129:AC133" si="288">AB129+Z129+X129</f>
        <v>6.018532163623318</v>
      </c>
      <c r="AD129" s="33"/>
      <c r="AE129" s="33">
        <f t="shared" ref="AE129:AE133" si="289">AC129*AD129/100</f>
        <v>0</v>
      </c>
      <c r="AF129" s="33">
        <v>101.92</v>
      </c>
      <c r="AG129" s="78">
        <f t="shared" ref="AG129:AG133" si="290">X129*AF129/100</f>
        <v>4.5650725468221216</v>
      </c>
      <c r="AH129" s="33">
        <v>2.4300000000000002</v>
      </c>
      <c r="AI129" s="33">
        <v>0.14000000000000001</v>
      </c>
      <c r="AJ129" s="33">
        <v>0.18</v>
      </c>
      <c r="AK129" s="33">
        <v>0.25</v>
      </c>
      <c r="AL129" s="36">
        <f>AJ129+AI129+AH129+AG129+AC129+AK129</f>
        <v>13.583604710445439</v>
      </c>
      <c r="AM129" s="36">
        <v>70</v>
      </c>
      <c r="AN129" s="36">
        <f t="shared" ref="AN129:AN133" si="291">AL129*AM129/100</f>
        <v>9.5085232973118075</v>
      </c>
      <c r="AO129" s="36">
        <f t="shared" ref="AO129:AO133" si="292">(AL129*E129)+(AN129*E129)</f>
        <v>9.6409634432386504</v>
      </c>
      <c r="AP129" s="116">
        <v>20</v>
      </c>
      <c r="AQ129" s="116">
        <f>AO129*1.2</f>
        <v>11.56915613188638</v>
      </c>
      <c r="AR129" s="88">
        <v>10.482744801788472</v>
      </c>
      <c r="AS129" s="88">
        <f t="shared" si="134"/>
        <v>110.36380595578893</v>
      </c>
    </row>
    <row r="130" spans="1:45" ht="56.25">
      <c r="A130" s="19">
        <v>8</v>
      </c>
      <c r="B130" s="20" t="s">
        <v>54</v>
      </c>
      <c r="C130" s="30">
        <v>4</v>
      </c>
      <c r="D130" s="31">
        <v>40</v>
      </c>
      <c r="E130" s="31">
        <f t="shared" si="277"/>
        <v>0.66799999999999993</v>
      </c>
      <c r="F130" s="31"/>
      <c r="G130" s="31">
        <v>4</v>
      </c>
      <c r="H130" s="31">
        <v>1.57</v>
      </c>
      <c r="I130" s="33">
        <v>223.1</v>
      </c>
      <c r="J130" s="78">
        <f t="shared" si="278"/>
        <v>1.333931240657698</v>
      </c>
      <c r="K130" s="33">
        <v>50</v>
      </c>
      <c r="L130" s="78">
        <f t="shared" si="279"/>
        <v>0.66696562032884898</v>
      </c>
      <c r="M130" s="33">
        <v>50</v>
      </c>
      <c r="N130" s="78">
        <f t="shared" si="280"/>
        <v>0.66696562032884898</v>
      </c>
      <c r="O130" s="78">
        <f t="shared" si="281"/>
        <v>2.6678624813153959</v>
      </c>
      <c r="P130" s="33">
        <v>13.33</v>
      </c>
      <c r="Q130" s="78">
        <f t="shared" si="282"/>
        <v>0.35562606875934227</v>
      </c>
      <c r="R130" s="33"/>
      <c r="S130" s="33"/>
      <c r="T130" s="33">
        <v>40</v>
      </c>
      <c r="U130" s="78">
        <f t="shared" si="283"/>
        <v>1.0671449925261585</v>
      </c>
      <c r="V130" s="33">
        <v>14.56</v>
      </c>
      <c r="W130" s="33">
        <f t="shared" si="284"/>
        <v>0.3884407772795217</v>
      </c>
      <c r="X130" s="78">
        <f t="shared" si="285"/>
        <v>4.4790743198804179</v>
      </c>
      <c r="Y130" s="33">
        <v>34</v>
      </c>
      <c r="Z130" s="78">
        <f t="shared" si="286"/>
        <v>1.5228852687593422</v>
      </c>
      <c r="AA130" s="33">
        <v>0.37</v>
      </c>
      <c r="AB130" s="113">
        <f t="shared" si="287"/>
        <v>1.6572574983557548E-2</v>
      </c>
      <c r="AC130" s="78">
        <f t="shared" si="288"/>
        <v>6.018532163623318</v>
      </c>
      <c r="AD130" s="33"/>
      <c r="AE130" s="33">
        <f t="shared" si="289"/>
        <v>0</v>
      </c>
      <c r="AF130" s="33">
        <v>101.92</v>
      </c>
      <c r="AG130" s="78">
        <f t="shared" si="290"/>
        <v>4.5650725468221216</v>
      </c>
      <c r="AH130" s="33">
        <v>2.4300000000000002</v>
      </c>
      <c r="AI130" s="33">
        <v>0.14000000000000001</v>
      </c>
      <c r="AJ130" s="33">
        <v>0.18</v>
      </c>
      <c r="AK130" s="33">
        <v>0.25</v>
      </c>
      <c r="AL130" s="36">
        <f t="shared" ref="AL130:AL133" si="293">AJ130+AI130+AH130+AG130+AC130+AK130</f>
        <v>13.583604710445439</v>
      </c>
      <c r="AM130" s="36">
        <v>50</v>
      </c>
      <c r="AN130" s="36">
        <f t="shared" si="291"/>
        <v>6.7918023552227194</v>
      </c>
      <c r="AO130" s="36">
        <f t="shared" si="292"/>
        <v>13.610771919866327</v>
      </c>
      <c r="AP130" s="116">
        <v>20</v>
      </c>
      <c r="AQ130" s="116">
        <f t="shared" ref="AQ130:AQ133" si="294">AO130*1.2</f>
        <v>16.332926303839592</v>
      </c>
      <c r="AR130" s="88">
        <v>14.79916913193667</v>
      </c>
      <c r="AS130" s="88">
        <f t="shared" si="134"/>
        <v>110.36380595578888</v>
      </c>
    </row>
    <row r="131" spans="1:45" ht="37.5">
      <c r="A131" s="19">
        <v>9</v>
      </c>
      <c r="B131" s="20" t="s">
        <v>64</v>
      </c>
      <c r="C131" s="30">
        <v>3</v>
      </c>
      <c r="D131" s="31">
        <v>15</v>
      </c>
      <c r="E131" s="31">
        <f t="shared" si="277"/>
        <v>0.2505</v>
      </c>
      <c r="F131" s="31"/>
      <c r="G131" s="31">
        <v>4</v>
      </c>
      <c r="H131" s="31">
        <v>1.57</v>
      </c>
      <c r="I131" s="33">
        <v>223.1</v>
      </c>
      <c r="J131" s="78">
        <f t="shared" si="278"/>
        <v>1.333931240657698</v>
      </c>
      <c r="K131" s="33">
        <v>50</v>
      </c>
      <c r="L131" s="78">
        <f t="shared" si="279"/>
        <v>0.66696562032884898</v>
      </c>
      <c r="M131" s="33">
        <v>50</v>
      </c>
      <c r="N131" s="78">
        <f t="shared" si="280"/>
        <v>0.66696562032884898</v>
      </c>
      <c r="O131" s="78">
        <f t="shared" si="281"/>
        <v>2.6678624813153959</v>
      </c>
      <c r="P131" s="33">
        <v>13.33</v>
      </c>
      <c r="Q131" s="78">
        <f t="shared" si="282"/>
        <v>0.35562606875934227</v>
      </c>
      <c r="R131" s="33"/>
      <c r="S131" s="33"/>
      <c r="T131" s="33">
        <v>40</v>
      </c>
      <c r="U131" s="78">
        <f t="shared" si="283"/>
        <v>1.0671449925261585</v>
      </c>
      <c r="V131" s="33">
        <v>14.56</v>
      </c>
      <c r="W131" s="33">
        <f t="shared" si="284"/>
        <v>0.3884407772795217</v>
      </c>
      <c r="X131" s="78">
        <f t="shared" si="285"/>
        <v>4.4790743198804179</v>
      </c>
      <c r="Y131" s="33">
        <v>34</v>
      </c>
      <c r="Z131" s="78">
        <f t="shared" si="286"/>
        <v>1.5228852687593422</v>
      </c>
      <c r="AA131" s="33">
        <v>0.37</v>
      </c>
      <c r="AB131" s="113">
        <f t="shared" si="287"/>
        <v>1.6572574983557548E-2</v>
      </c>
      <c r="AC131" s="78">
        <f t="shared" si="288"/>
        <v>6.018532163623318</v>
      </c>
      <c r="AD131" s="33"/>
      <c r="AE131" s="33">
        <f t="shared" si="289"/>
        <v>0</v>
      </c>
      <c r="AF131" s="33">
        <v>101.92</v>
      </c>
      <c r="AG131" s="78">
        <f t="shared" si="290"/>
        <v>4.5650725468221216</v>
      </c>
      <c r="AH131" s="33">
        <v>2.4300000000000002</v>
      </c>
      <c r="AI131" s="33">
        <v>0.14000000000000001</v>
      </c>
      <c r="AJ131" s="33">
        <v>0.18</v>
      </c>
      <c r="AK131" s="33">
        <v>0.25</v>
      </c>
      <c r="AL131" s="36">
        <f t="shared" si="293"/>
        <v>13.583604710445439</v>
      </c>
      <c r="AM131" s="36">
        <v>45</v>
      </c>
      <c r="AN131" s="36">
        <f t="shared" si="291"/>
        <v>6.1126221197004478</v>
      </c>
      <c r="AO131" s="36">
        <f t="shared" si="292"/>
        <v>4.933904820951545</v>
      </c>
      <c r="AP131" s="116">
        <v>20</v>
      </c>
      <c r="AQ131" s="116">
        <f t="shared" si="294"/>
        <v>5.9206857851418535</v>
      </c>
      <c r="AR131" s="88">
        <v>5.3646988103270425</v>
      </c>
      <c r="AS131" s="88">
        <f t="shared" si="134"/>
        <v>110.36380595578892</v>
      </c>
    </row>
    <row r="132" spans="1:45" ht="37.5">
      <c r="A132" s="19">
        <v>10</v>
      </c>
      <c r="B132" s="20" t="s">
        <v>55</v>
      </c>
      <c r="C132" s="30">
        <v>4</v>
      </c>
      <c r="D132" s="31">
        <v>40</v>
      </c>
      <c r="E132" s="31">
        <f t="shared" si="277"/>
        <v>0.66799999999999993</v>
      </c>
      <c r="F132" s="31"/>
      <c r="G132" s="31">
        <v>4</v>
      </c>
      <c r="H132" s="31">
        <v>1.57</v>
      </c>
      <c r="I132" s="33">
        <v>223.1</v>
      </c>
      <c r="J132" s="78">
        <f t="shared" si="278"/>
        <v>1.333931240657698</v>
      </c>
      <c r="K132" s="33">
        <v>50</v>
      </c>
      <c r="L132" s="78">
        <f t="shared" si="279"/>
        <v>0.66696562032884898</v>
      </c>
      <c r="M132" s="33">
        <v>50</v>
      </c>
      <c r="N132" s="78">
        <f t="shared" si="280"/>
        <v>0.66696562032884898</v>
      </c>
      <c r="O132" s="78">
        <f t="shared" si="281"/>
        <v>2.6678624813153959</v>
      </c>
      <c r="P132" s="33">
        <v>13.33</v>
      </c>
      <c r="Q132" s="78">
        <f t="shared" si="282"/>
        <v>0.35562606875934227</v>
      </c>
      <c r="R132" s="33"/>
      <c r="S132" s="33"/>
      <c r="T132" s="33">
        <v>40</v>
      </c>
      <c r="U132" s="78">
        <f t="shared" si="283"/>
        <v>1.0671449925261585</v>
      </c>
      <c r="V132" s="33">
        <v>14.56</v>
      </c>
      <c r="W132" s="33">
        <f t="shared" si="284"/>
        <v>0.3884407772795217</v>
      </c>
      <c r="X132" s="78">
        <f t="shared" si="285"/>
        <v>4.4790743198804179</v>
      </c>
      <c r="Y132" s="33">
        <v>34</v>
      </c>
      <c r="Z132" s="78">
        <f t="shared" si="286"/>
        <v>1.5228852687593422</v>
      </c>
      <c r="AA132" s="33">
        <v>0.37</v>
      </c>
      <c r="AB132" s="113">
        <f t="shared" si="287"/>
        <v>1.6572574983557548E-2</v>
      </c>
      <c r="AC132" s="78">
        <f t="shared" si="288"/>
        <v>6.018532163623318</v>
      </c>
      <c r="AD132" s="33"/>
      <c r="AE132" s="33">
        <f t="shared" si="289"/>
        <v>0</v>
      </c>
      <c r="AF132" s="33">
        <v>101.92</v>
      </c>
      <c r="AG132" s="78">
        <f t="shared" si="290"/>
        <v>4.5650725468221216</v>
      </c>
      <c r="AH132" s="33">
        <v>2.4300000000000002</v>
      </c>
      <c r="AI132" s="33">
        <v>0.14000000000000001</v>
      </c>
      <c r="AJ132" s="33">
        <v>0.18</v>
      </c>
      <c r="AK132" s="33">
        <v>0.25</v>
      </c>
      <c r="AL132" s="36">
        <f t="shared" si="293"/>
        <v>13.583604710445439</v>
      </c>
      <c r="AM132" s="36">
        <v>110</v>
      </c>
      <c r="AN132" s="36">
        <f t="shared" si="291"/>
        <v>14.941965181489982</v>
      </c>
      <c r="AO132" s="36">
        <f>(AL132*E132)+(AN132*E132)</f>
        <v>19.055080687812858</v>
      </c>
      <c r="AP132" s="116">
        <v>20</v>
      </c>
      <c r="AQ132" s="116">
        <f t="shared" si="294"/>
        <v>22.866096825375429</v>
      </c>
      <c r="AR132" s="88">
        <v>20.718836784711332</v>
      </c>
      <c r="AS132" s="88">
        <f t="shared" si="134"/>
        <v>110.36380595578892</v>
      </c>
    </row>
    <row r="133" spans="1:45" ht="18.75">
      <c r="A133" s="19">
        <v>11</v>
      </c>
      <c r="B133" s="20" t="s">
        <v>15</v>
      </c>
      <c r="C133" s="30">
        <v>3</v>
      </c>
      <c r="D133" s="31">
        <v>60</v>
      </c>
      <c r="E133" s="31">
        <f t="shared" si="277"/>
        <v>1.002</v>
      </c>
      <c r="F133" s="31"/>
      <c r="G133" s="31">
        <v>4</v>
      </c>
      <c r="H133" s="31">
        <v>1.57</v>
      </c>
      <c r="I133" s="33">
        <v>223.1</v>
      </c>
      <c r="J133" s="78">
        <f t="shared" si="278"/>
        <v>1.333931240657698</v>
      </c>
      <c r="K133" s="33">
        <v>50</v>
      </c>
      <c r="L133" s="78">
        <f t="shared" si="279"/>
        <v>0.66696562032884898</v>
      </c>
      <c r="M133" s="33">
        <v>50</v>
      </c>
      <c r="N133" s="78">
        <f t="shared" si="280"/>
        <v>0.66696562032884898</v>
      </c>
      <c r="O133" s="78">
        <f t="shared" si="281"/>
        <v>2.6678624813153959</v>
      </c>
      <c r="P133" s="33">
        <v>13.33</v>
      </c>
      <c r="Q133" s="78">
        <f t="shared" si="282"/>
        <v>0.35562606875934227</v>
      </c>
      <c r="R133" s="33"/>
      <c r="S133" s="33"/>
      <c r="T133" s="33">
        <v>40</v>
      </c>
      <c r="U133" s="78">
        <f t="shared" si="283"/>
        <v>1.0671449925261585</v>
      </c>
      <c r="V133" s="33">
        <v>14.56</v>
      </c>
      <c r="W133" s="33">
        <f t="shared" si="284"/>
        <v>0.3884407772795217</v>
      </c>
      <c r="X133" s="78">
        <f t="shared" si="285"/>
        <v>4.4790743198804179</v>
      </c>
      <c r="Y133" s="33">
        <v>34</v>
      </c>
      <c r="Z133" s="78">
        <f t="shared" si="286"/>
        <v>1.5228852687593422</v>
      </c>
      <c r="AA133" s="33">
        <v>0.37</v>
      </c>
      <c r="AB133" s="113">
        <f t="shared" si="287"/>
        <v>1.6572574983557548E-2</v>
      </c>
      <c r="AC133" s="78">
        <f t="shared" si="288"/>
        <v>6.018532163623318</v>
      </c>
      <c r="AD133" s="33"/>
      <c r="AE133" s="33">
        <f t="shared" si="289"/>
        <v>0</v>
      </c>
      <c r="AF133" s="33">
        <v>101.92</v>
      </c>
      <c r="AG133" s="78">
        <f t="shared" si="290"/>
        <v>4.5650725468221216</v>
      </c>
      <c r="AH133" s="33">
        <v>2.4300000000000002</v>
      </c>
      <c r="AI133" s="33">
        <v>0.14000000000000001</v>
      </c>
      <c r="AJ133" s="33">
        <v>0.18</v>
      </c>
      <c r="AK133" s="33">
        <v>0.25</v>
      </c>
      <c r="AL133" s="36">
        <f t="shared" si="293"/>
        <v>13.583604710445439</v>
      </c>
      <c r="AM133" s="36">
        <v>45</v>
      </c>
      <c r="AN133" s="36">
        <f t="shared" si="291"/>
        <v>6.1126221197004478</v>
      </c>
      <c r="AO133" s="36">
        <f t="shared" si="292"/>
        <v>19.73561928380618</v>
      </c>
      <c r="AP133" s="116">
        <v>20</v>
      </c>
      <c r="AQ133" s="116">
        <f t="shared" si="294"/>
        <v>23.682743140567414</v>
      </c>
      <c r="AR133" s="88">
        <v>21.45879524130817</v>
      </c>
      <c r="AS133" s="88">
        <f t="shared" si="134"/>
        <v>110.36380595578892</v>
      </c>
    </row>
    <row r="134" spans="1:45" ht="19.5">
      <c r="A134" s="19"/>
      <c r="B134" s="26" t="s">
        <v>16</v>
      </c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115"/>
      <c r="AM134" s="115"/>
      <c r="AN134" s="115"/>
      <c r="AO134" s="211"/>
      <c r="AP134" s="211"/>
      <c r="AQ134" s="211"/>
      <c r="AR134" s="88"/>
      <c r="AS134" s="88" t="e">
        <f t="shared" ref="AS134:AS160" si="295">AQ134/AR134*100</f>
        <v>#DIV/0!</v>
      </c>
    </row>
    <row r="135" spans="1:45" ht="18.75">
      <c r="A135" s="19">
        <v>12</v>
      </c>
      <c r="B135" s="20" t="s">
        <v>7</v>
      </c>
      <c r="C135" s="30" t="s">
        <v>94</v>
      </c>
      <c r="D135" s="32">
        <v>125</v>
      </c>
      <c r="E135" s="31">
        <f t="shared" ref="E135:E141" si="296">D135*0.0167</f>
        <v>2.0874999999999999</v>
      </c>
      <c r="F135" s="31"/>
      <c r="G135" s="31">
        <v>4</v>
      </c>
      <c r="H135" s="31">
        <v>1.57</v>
      </c>
      <c r="I135" s="33">
        <v>223.1</v>
      </c>
      <c r="J135" s="78">
        <f t="shared" ref="J135:J141" si="297">I135/167.25</f>
        <v>1.333931240657698</v>
      </c>
      <c r="K135" s="33">
        <v>50</v>
      </c>
      <c r="L135" s="78">
        <f t="shared" ref="L135:L141" si="298">J135*K135%</f>
        <v>0.66696562032884898</v>
      </c>
      <c r="M135" s="33">
        <v>50</v>
      </c>
      <c r="N135" s="78">
        <f t="shared" ref="N135:N141" si="299">J135*M135/100</f>
        <v>0.66696562032884898</v>
      </c>
      <c r="O135" s="78">
        <f t="shared" ref="O135:O141" si="300">N135+L135+J135</f>
        <v>2.6678624813153959</v>
      </c>
      <c r="P135" s="33">
        <v>13.33</v>
      </c>
      <c r="Q135" s="78">
        <f t="shared" ref="Q135:Q141" si="301">O135*P135/100</f>
        <v>0.35562606875934227</v>
      </c>
      <c r="R135" s="33"/>
      <c r="S135" s="33"/>
      <c r="T135" s="33">
        <v>40</v>
      </c>
      <c r="U135" s="78">
        <f t="shared" ref="U135:U141" si="302">O135*T135/100</f>
        <v>1.0671449925261585</v>
      </c>
      <c r="V135" s="33">
        <v>14.56</v>
      </c>
      <c r="W135" s="33">
        <f t="shared" ref="W135:W141" si="303">O135*V135/100</f>
        <v>0.3884407772795217</v>
      </c>
      <c r="X135" s="78">
        <f t="shared" ref="X135:X141" si="304">O135+Q135+S135+U135+W135</f>
        <v>4.4790743198804179</v>
      </c>
      <c r="Y135" s="33">
        <v>34</v>
      </c>
      <c r="Z135" s="78">
        <f t="shared" ref="Z135:Z141" si="305">X135*Y135/100</f>
        <v>1.5228852687593422</v>
      </c>
      <c r="AA135" s="33">
        <v>0.37</v>
      </c>
      <c r="AB135" s="113">
        <f t="shared" ref="AB135:AB141" si="306">X135*AA135/100</f>
        <v>1.6572574983557548E-2</v>
      </c>
      <c r="AC135" s="78">
        <f t="shared" ref="AC135:AC141" si="307">AB135+Z135+X135</f>
        <v>6.018532163623318</v>
      </c>
      <c r="AD135" s="33"/>
      <c r="AE135" s="33">
        <f t="shared" ref="AE135:AE141" si="308">AC135*AD135/100</f>
        <v>0</v>
      </c>
      <c r="AF135" s="33">
        <v>101.92</v>
      </c>
      <c r="AG135" s="78">
        <f t="shared" ref="AG135:AG141" si="309">X135*AF135/100</f>
        <v>4.5650725468221216</v>
      </c>
      <c r="AH135" s="33">
        <v>2.4300000000000002</v>
      </c>
      <c r="AI135" s="33">
        <v>0.14000000000000001</v>
      </c>
      <c r="AJ135" s="33">
        <v>0.18</v>
      </c>
      <c r="AK135" s="33">
        <v>0.25</v>
      </c>
      <c r="AL135" s="36">
        <f>AJ135+AI135+AH135+AG135+AC135+AK135</f>
        <v>13.583604710445439</v>
      </c>
      <c r="AM135" s="36">
        <v>45</v>
      </c>
      <c r="AN135" s="36">
        <f t="shared" ref="AN135:AN141" si="310">AL135*AM135/100</f>
        <v>6.1126221197004478</v>
      </c>
      <c r="AO135" s="36">
        <f t="shared" ref="AO135:AO141" si="311">(AL135*E135)+(AN135*E135)</f>
        <v>41.115873507929535</v>
      </c>
      <c r="AP135" s="116">
        <v>20</v>
      </c>
      <c r="AQ135" s="116">
        <f>AO135*1.2</f>
        <v>49.33904820951544</v>
      </c>
      <c r="AR135" s="88">
        <v>44.705823419392026</v>
      </c>
      <c r="AS135" s="88">
        <f t="shared" si="295"/>
        <v>110.36380595578889</v>
      </c>
    </row>
    <row r="136" spans="1:45" ht="56.25">
      <c r="A136" s="19">
        <v>13</v>
      </c>
      <c r="B136" s="20" t="s">
        <v>101</v>
      </c>
      <c r="C136" s="30"/>
      <c r="D136" s="32">
        <v>127</v>
      </c>
      <c r="E136" s="31">
        <f t="shared" ref="E136" si="312">D136*0.0167</f>
        <v>2.1208999999999998</v>
      </c>
      <c r="F136" s="31"/>
      <c r="G136" s="31">
        <v>4</v>
      </c>
      <c r="H136" s="31">
        <v>1.57</v>
      </c>
      <c r="I136" s="33">
        <v>223.1</v>
      </c>
      <c r="J136" s="78">
        <f t="shared" si="297"/>
        <v>1.333931240657698</v>
      </c>
      <c r="K136" s="33">
        <v>50</v>
      </c>
      <c r="L136" s="78">
        <f t="shared" si="298"/>
        <v>0.66696562032884898</v>
      </c>
      <c r="M136" s="33">
        <v>50</v>
      </c>
      <c r="N136" s="78">
        <f t="shared" si="299"/>
        <v>0.66696562032884898</v>
      </c>
      <c r="O136" s="78">
        <f t="shared" si="300"/>
        <v>2.6678624813153959</v>
      </c>
      <c r="P136" s="33">
        <v>13.33</v>
      </c>
      <c r="Q136" s="78">
        <f t="shared" si="301"/>
        <v>0.35562606875934227</v>
      </c>
      <c r="R136" s="33"/>
      <c r="S136" s="33"/>
      <c r="T136" s="33">
        <v>40</v>
      </c>
      <c r="U136" s="78">
        <f t="shared" si="302"/>
        <v>1.0671449925261585</v>
      </c>
      <c r="V136" s="33">
        <v>14.56</v>
      </c>
      <c r="W136" s="33">
        <f t="shared" si="303"/>
        <v>0.3884407772795217</v>
      </c>
      <c r="X136" s="78">
        <f t="shared" si="304"/>
        <v>4.4790743198804179</v>
      </c>
      <c r="Y136" s="33">
        <v>34</v>
      </c>
      <c r="Z136" s="78">
        <f t="shared" si="305"/>
        <v>1.5228852687593422</v>
      </c>
      <c r="AA136" s="33">
        <v>0.37</v>
      </c>
      <c r="AB136" s="113">
        <f t="shared" si="306"/>
        <v>1.6572574983557548E-2</v>
      </c>
      <c r="AC136" s="78">
        <f t="shared" si="307"/>
        <v>6.018532163623318</v>
      </c>
      <c r="AD136" s="33"/>
      <c r="AE136" s="33">
        <f t="shared" si="308"/>
        <v>0</v>
      </c>
      <c r="AF136" s="33">
        <v>101.92</v>
      </c>
      <c r="AG136" s="78">
        <f t="shared" si="309"/>
        <v>4.5650725468221216</v>
      </c>
      <c r="AH136" s="33">
        <v>2.4300000000000002</v>
      </c>
      <c r="AI136" s="33">
        <v>0.14000000000000001</v>
      </c>
      <c r="AJ136" s="33">
        <v>0.18</v>
      </c>
      <c r="AK136" s="33">
        <v>0.25</v>
      </c>
      <c r="AL136" s="36">
        <f t="shared" ref="AL136:AL141" si="313">AJ136+AI136+AH136+AG136+AC136+AK136</f>
        <v>13.583604710445439</v>
      </c>
      <c r="AM136" s="36">
        <v>50</v>
      </c>
      <c r="AN136" s="36">
        <f t="shared" ref="AN136" si="314">AL136*AM136/100</f>
        <v>6.7918023552227194</v>
      </c>
      <c r="AO136" s="36">
        <f t="shared" ref="AO136" si="315">(AL136*E136)+(AN136*E136)</f>
        <v>43.21420084557559</v>
      </c>
      <c r="AP136" s="116">
        <v>20</v>
      </c>
      <c r="AQ136" s="116">
        <f t="shared" ref="AQ136:AQ141" si="316">AO136*1.2</f>
        <v>51.857041014690708</v>
      </c>
      <c r="AR136" s="88">
        <v>46.987361993898929</v>
      </c>
      <c r="AS136" s="88">
        <f t="shared" si="295"/>
        <v>110.36380595578888</v>
      </c>
    </row>
    <row r="137" spans="1:45" ht="18.75">
      <c r="A137" s="19">
        <v>14</v>
      </c>
      <c r="B137" s="20" t="s">
        <v>17</v>
      </c>
      <c r="C137" s="30">
        <v>5</v>
      </c>
      <c r="D137" s="31">
        <v>128</v>
      </c>
      <c r="E137" s="31">
        <f t="shared" si="296"/>
        <v>2.1375999999999999</v>
      </c>
      <c r="F137" s="31"/>
      <c r="G137" s="31">
        <v>4</v>
      </c>
      <c r="H137" s="31">
        <v>1.57</v>
      </c>
      <c r="I137" s="33">
        <v>223.1</v>
      </c>
      <c r="J137" s="78">
        <f t="shared" si="297"/>
        <v>1.333931240657698</v>
      </c>
      <c r="K137" s="33">
        <v>50</v>
      </c>
      <c r="L137" s="78">
        <f t="shared" si="298"/>
        <v>0.66696562032884898</v>
      </c>
      <c r="M137" s="33">
        <v>50</v>
      </c>
      <c r="N137" s="78">
        <f t="shared" si="299"/>
        <v>0.66696562032884898</v>
      </c>
      <c r="O137" s="78">
        <f t="shared" si="300"/>
        <v>2.6678624813153959</v>
      </c>
      <c r="P137" s="33">
        <v>13.33</v>
      </c>
      <c r="Q137" s="78">
        <f t="shared" si="301"/>
        <v>0.35562606875934227</v>
      </c>
      <c r="R137" s="33"/>
      <c r="S137" s="33"/>
      <c r="T137" s="33">
        <v>40</v>
      </c>
      <c r="U137" s="78">
        <f t="shared" si="302"/>
        <v>1.0671449925261585</v>
      </c>
      <c r="V137" s="33">
        <v>14.56</v>
      </c>
      <c r="W137" s="33">
        <f t="shared" si="303"/>
        <v>0.3884407772795217</v>
      </c>
      <c r="X137" s="78">
        <f t="shared" si="304"/>
        <v>4.4790743198804179</v>
      </c>
      <c r="Y137" s="33">
        <v>34</v>
      </c>
      <c r="Z137" s="78">
        <f t="shared" si="305"/>
        <v>1.5228852687593422</v>
      </c>
      <c r="AA137" s="33">
        <v>0.37</v>
      </c>
      <c r="AB137" s="113">
        <f t="shared" si="306"/>
        <v>1.6572574983557548E-2</v>
      </c>
      <c r="AC137" s="78">
        <f t="shared" si="307"/>
        <v>6.018532163623318</v>
      </c>
      <c r="AD137" s="33"/>
      <c r="AE137" s="33">
        <f t="shared" si="308"/>
        <v>0</v>
      </c>
      <c r="AF137" s="33">
        <v>101.92</v>
      </c>
      <c r="AG137" s="78">
        <f t="shared" si="309"/>
        <v>4.5650725468221216</v>
      </c>
      <c r="AH137" s="33">
        <v>2.4300000000000002</v>
      </c>
      <c r="AI137" s="33">
        <v>0.14000000000000001</v>
      </c>
      <c r="AJ137" s="33">
        <v>0.18</v>
      </c>
      <c r="AK137" s="33">
        <v>0.25</v>
      </c>
      <c r="AL137" s="36">
        <f t="shared" si="313"/>
        <v>13.583604710445439</v>
      </c>
      <c r="AM137" s="36">
        <v>70</v>
      </c>
      <c r="AN137" s="36">
        <f t="shared" si="310"/>
        <v>9.5085232973118075</v>
      </c>
      <c r="AO137" s="36">
        <f t="shared" si="311"/>
        <v>49.361732829381886</v>
      </c>
      <c r="AP137" s="116">
        <v>20</v>
      </c>
      <c r="AQ137" s="116">
        <f t="shared" si="316"/>
        <v>59.234079395258263</v>
      </c>
      <c r="AR137" s="88">
        <v>53.671653385156993</v>
      </c>
      <c r="AS137" s="88">
        <f t="shared" si="295"/>
        <v>110.36380595578889</v>
      </c>
    </row>
    <row r="138" spans="1:45" ht="56.25">
      <c r="A138" s="19">
        <v>15</v>
      </c>
      <c r="B138" s="20" t="s">
        <v>102</v>
      </c>
      <c r="C138" s="30"/>
      <c r="D138" s="31">
        <v>130</v>
      </c>
      <c r="E138" s="31">
        <f t="shared" ref="E138" si="317">D138*0.0167</f>
        <v>2.1709999999999998</v>
      </c>
      <c r="F138" s="31"/>
      <c r="G138" s="31">
        <v>4</v>
      </c>
      <c r="H138" s="31">
        <v>1.57</v>
      </c>
      <c r="I138" s="33">
        <v>223.1</v>
      </c>
      <c r="J138" s="78">
        <f t="shared" si="297"/>
        <v>1.333931240657698</v>
      </c>
      <c r="K138" s="33">
        <v>50</v>
      </c>
      <c r="L138" s="78">
        <f t="shared" si="298"/>
        <v>0.66696562032884898</v>
      </c>
      <c r="M138" s="33">
        <v>50</v>
      </c>
      <c r="N138" s="78">
        <f t="shared" si="299"/>
        <v>0.66696562032884898</v>
      </c>
      <c r="O138" s="78">
        <f t="shared" si="300"/>
        <v>2.6678624813153959</v>
      </c>
      <c r="P138" s="33">
        <v>13.33</v>
      </c>
      <c r="Q138" s="78">
        <f t="shared" si="301"/>
        <v>0.35562606875934227</v>
      </c>
      <c r="R138" s="33"/>
      <c r="S138" s="33"/>
      <c r="T138" s="33">
        <v>40</v>
      </c>
      <c r="U138" s="78">
        <f t="shared" si="302"/>
        <v>1.0671449925261585</v>
      </c>
      <c r="V138" s="33">
        <v>14.56</v>
      </c>
      <c r="W138" s="33">
        <f t="shared" si="303"/>
        <v>0.3884407772795217</v>
      </c>
      <c r="X138" s="78">
        <f t="shared" si="304"/>
        <v>4.4790743198804179</v>
      </c>
      <c r="Y138" s="33">
        <v>34</v>
      </c>
      <c r="Z138" s="78">
        <f t="shared" si="305"/>
        <v>1.5228852687593422</v>
      </c>
      <c r="AA138" s="33">
        <v>0.37</v>
      </c>
      <c r="AB138" s="113">
        <f t="shared" si="306"/>
        <v>1.6572574983557548E-2</v>
      </c>
      <c r="AC138" s="78">
        <f t="shared" si="307"/>
        <v>6.018532163623318</v>
      </c>
      <c r="AD138" s="33"/>
      <c r="AE138" s="33">
        <f t="shared" si="308"/>
        <v>0</v>
      </c>
      <c r="AF138" s="33">
        <v>101.92</v>
      </c>
      <c r="AG138" s="78">
        <f t="shared" si="309"/>
        <v>4.5650725468221216</v>
      </c>
      <c r="AH138" s="33">
        <v>2.4300000000000002</v>
      </c>
      <c r="AI138" s="33">
        <v>0.14000000000000001</v>
      </c>
      <c r="AJ138" s="33">
        <v>0.18</v>
      </c>
      <c r="AK138" s="33">
        <v>0.25</v>
      </c>
      <c r="AL138" s="36">
        <f t="shared" si="313"/>
        <v>13.583604710445439</v>
      </c>
      <c r="AM138" s="36">
        <v>70</v>
      </c>
      <c r="AN138" s="36">
        <f t="shared" ref="AN138" si="318">AL138*AM138/100</f>
        <v>9.5085232973118075</v>
      </c>
      <c r="AO138" s="36">
        <f t="shared" ref="AO138" si="319">(AL138*E138)+(AN138*E138)</f>
        <v>50.133009904840975</v>
      </c>
      <c r="AP138" s="116">
        <v>20</v>
      </c>
      <c r="AQ138" s="116">
        <f t="shared" si="316"/>
        <v>60.15961188580917</v>
      </c>
      <c r="AR138" s="88">
        <v>54.510272969300068</v>
      </c>
      <c r="AS138" s="88">
        <f t="shared" si="295"/>
        <v>110.36380595578889</v>
      </c>
    </row>
    <row r="139" spans="1:45" ht="37.5">
      <c r="A139" s="19">
        <v>16</v>
      </c>
      <c r="B139" s="20" t="s">
        <v>49</v>
      </c>
      <c r="C139" s="30">
        <v>6</v>
      </c>
      <c r="D139" s="31">
        <v>130</v>
      </c>
      <c r="E139" s="31">
        <f t="shared" si="296"/>
        <v>2.1709999999999998</v>
      </c>
      <c r="F139" s="31"/>
      <c r="G139" s="31">
        <v>4</v>
      </c>
      <c r="H139" s="31">
        <v>1.57</v>
      </c>
      <c r="I139" s="33">
        <v>223.1</v>
      </c>
      <c r="J139" s="78">
        <f t="shared" si="297"/>
        <v>1.333931240657698</v>
      </c>
      <c r="K139" s="33">
        <v>50</v>
      </c>
      <c r="L139" s="78">
        <f t="shared" si="298"/>
        <v>0.66696562032884898</v>
      </c>
      <c r="M139" s="33">
        <v>50</v>
      </c>
      <c r="N139" s="78">
        <f t="shared" si="299"/>
        <v>0.66696562032884898</v>
      </c>
      <c r="O139" s="78">
        <f t="shared" si="300"/>
        <v>2.6678624813153959</v>
      </c>
      <c r="P139" s="33">
        <v>13.33</v>
      </c>
      <c r="Q139" s="78">
        <f t="shared" si="301"/>
        <v>0.35562606875934227</v>
      </c>
      <c r="R139" s="33"/>
      <c r="S139" s="33"/>
      <c r="T139" s="33">
        <v>40</v>
      </c>
      <c r="U139" s="78">
        <f t="shared" si="302"/>
        <v>1.0671449925261585</v>
      </c>
      <c r="V139" s="33">
        <v>14.56</v>
      </c>
      <c r="W139" s="33">
        <f t="shared" si="303"/>
        <v>0.3884407772795217</v>
      </c>
      <c r="X139" s="78">
        <f t="shared" si="304"/>
        <v>4.4790743198804179</v>
      </c>
      <c r="Y139" s="33">
        <v>34</v>
      </c>
      <c r="Z139" s="78">
        <f t="shared" si="305"/>
        <v>1.5228852687593422</v>
      </c>
      <c r="AA139" s="33">
        <v>0.37</v>
      </c>
      <c r="AB139" s="113">
        <f t="shared" si="306"/>
        <v>1.6572574983557548E-2</v>
      </c>
      <c r="AC139" s="78">
        <f t="shared" si="307"/>
        <v>6.018532163623318</v>
      </c>
      <c r="AD139" s="33"/>
      <c r="AE139" s="33">
        <f t="shared" si="308"/>
        <v>0</v>
      </c>
      <c r="AF139" s="33">
        <v>101.92</v>
      </c>
      <c r="AG139" s="78">
        <f t="shared" si="309"/>
        <v>4.5650725468221216</v>
      </c>
      <c r="AH139" s="33">
        <v>2.4300000000000002</v>
      </c>
      <c r="AI139" s="33">
        <v>0.14000000000000001</v>
      </c>
      <c r="AJ139" s="33">
        <v>0.18</v>
      </c>
      <c r="AK139" s="33">
        <v>0.25</v>
      </c>
      <c r="AL139" s="36">
        <f t="shared" si="313"/>
        <v>13.583604710445439</v>
      </c>
      <c r="AM139" s="36">
        <v>75</v>
      </c>
      <c r="AN139" s="36">
        <f t="shared" si="310"/>
        <v>10.187703532834078</v>
      </c>
      <c r="AO139" s="36">
        <f t="shared" si="311"/>
        <v>51.607510196159822</v>
      </c>
      <c r="AP139" s="116">
        <v>20</v>
      </c>
      <c r="AQ139" s="116">
        <f t="shared" si="316"/>
        <v>61.929012235391781</v>
      </c>
      <c r="AR139" s="88">
        <v>56.113516291926537</v>
      </c>
      <c r="AS139" s="88">
        <f t="shared" si="295"/>
        <v>110.36380595578888</v>
      </c>
    </row>
    <row r="140" spans="1:45" ht="37.5">
      <c r="A140" s="19">
        <v>17</v>
      </c>
      <c r="B140" s="20" t="s">
        <v>65</v>
      </c>
      <c r="C140" s="30"/>
      <c r="D140" s="32">
        <v>15</v>
      </c>
      <c r="E140" s="31">
        <f t="shared" si="296"/>
        <v>0.2505</v>
      </c>
      <c r="F140" s="31"/>
      <c r="G140" s="31">
        <v>4</v>
      </c>
      <c r="H140" s="31">
        <v>1.57</v>
      </c>
      <c r="I140" s="33">
        <v>223.1</v>
      </c>
      <c r="J140" s="78">
        <f t="shared" si="297"/>
        <v>1.333931240657698</v>
      </c>
      <c r="K140" s="33">
        <v>50</v>
      </c>
      <c r="L140" s="78">
        <f t="shared" si="298"/>
        <v>0.66696562032884898</v>
      </c>
      <c r="M140" s="33">
        <v>50</v>
      </c>
      <c r="N140" s="78">
        <f t="shared" si="299"/>
        <v>0.66696562032884898</v>
      </c>
      <c r="O140" s="78">
        <f t="shared" si="300"/>
        <v>2.6678624813153959</v>
      </c>
      <c r="P140" s="33">
        <v>13.33</v>
      </c>
      <c r="Q140" s="78">
        <f t="shared" si="301"/>
        <v>0.35562606875934227</v>
      </c>
      <c r="R140" s="33"/>
      <c r="S140" s="33"/>
      <c r="T140" s="33">
        <v>40</v>
      </c>
      <c r="U140" s="78">
        <f t="shared" si="302"/>
        <v>1.0671449925261585</v>
      </c>
      <c r="V140" s="33">
        <v>14.56</v>
      </c>
      <c r="W140" s="33">
        <f t="shared" si="303"/>
        <v>0.3884407772795217</v>
      </c>
      <c r="X140" s="78">
        <f t="shared" si="304"/>
        <v>4.4790743198804179</v>
      </c>
      <c r="Y140" s="33">
        <v>34</v>
      </c>
      <c r="Z140" s="78">
        <f t="shared" si="305"/>
        <v>1.5228852687593422</v>
      </c>
      <c r="AA140" s="33">
        <v>0.37</v>
      </c>
      <c r="AB140" s="113">
        <f t="shared" si="306"/>
        <v>1.6572574983557548E-2</v>
      </c>
      <c r="AC140" s="78">
        <f t="shared" si="307"/>
        <v>6.018532163623318</v>
      </c>
      <c r="AD140" s="33"/>
      <c r="AE140" s="33">
        <f t="shared" si="308"/>
        <v>0</v>
      </c>
      <c r="AF140" s="33">
        <v>101.92</v>
      </c>
      <c r="AG140" s="78">
        <f t="shared" si="309"/>
        <v>4.5650725468221216</v>
      </c>
      <c r="AH140" s="33">
        <v>2.4300000000000002</v>
      </c>
      <c r="AI140" s="33">
        <v>0.14000000000000001</v>
      </c>
      <c r="AJ140" s="33">
        <v>0.18</v>
      </c>
      <c r="AK140" s="33">
        <v>0.25</v>
      </c>
      <c r="AL140" s="36">
        <f t="shared" si="313"/>
        <v>13.583604710445439</v>
      </c>
      <c r="AM140" s="36">
        <v>130</v>
      </c>
      <c r="AN140" s="36">
        <f t="shared" si="310"/>
        <v>17.65868612357907</v>
      </c>
      <c r="AO140" s="36">
        <f t="shared" si="311"/>
        <v>7.8261938539231393</v>
      </c>
      <c r="AP140" s="116">
        <v>20</v>
      </c>
      <c r="AQ140" s="116">
        <f t="shared" si="316"/>
        <v>9.3914326247077664</v>
      </c>
      <c r="AR140" s="88">
        <v>8.5095222508635864</v>
      </c>
      <c r="AS140" s="88">
        <f t="shared" si="295"/>
        <v>110.36380595578888</v>
      </c>
    </row>
    <row r="141" spans="1:45" ht="37.5">
      <c r="A141" s="19">
        <v>18</v>
      </c>
      <c r="B141" s="20" t="s">
        <v>66</v>
      </c>
      <c r="C141" s="30">
        <v>4</v>
      </c>
      <c r="D141" s="33">
        <v>20</v>
      </c>
      <c r="E141" s="31">
        <f t="shared" si="296"/>
        <v>0.33399999999999996</v>
      </c>
      <c r="F141" s="31"/>
      <c r="G141" s="31">
        <v>4</v>
      </c>
      <c r="H141" s="31">
        <v>1.57</v>
      </c>
      <c r="I141" s="33">
        <v>223.1</v>
      </c>
      <c r="J141" s="78">
        <f t="shared" si="297"/>
        <v>1.333931240657698</v>
      </c>
      <c r="K141" s="33">
        <v>50</v>
      </c>
      <c r="L141" s="78">
        <f t="shared" si="298"/>
        <v>0.66696562032884898</v>
      </c>
      <c r="M141" s="33">
        <v>50</v>
      </c>
      <c r="N141" s="78">
        <f t="shared" si="299"/>
        <v>0.66696562032884898</v>
      </c>
      <c r="O141" s="78">
        <f t="shared" si="300"/>
        <v>2.6678624813153959</v>
      </c>
      <c r="P141" s="33">
        <v>13.33</v>
      </c>
      <c r="Q141" s="78">
        <f t="shared" si="301"/>
        <v>0.35562606875934227</v>
      </c>
      <c r="R141" s="33"/>
      <c r="S141" s="33"/>
      <c r="T141" s="33">
        <v>40</v>
      </c>
      <c r="U141" s="78">
        <f t="shared" si="302"/>
        <v>1.0671449925261585</v>
      </c>
      <c r="V141" s="33">
        <v>14.56</v>
      </c>
      <c r="W141" s="33">
        <f t="shared" si="303"/>
        <v>0.3884407772795217</v>
      </c>
      <c r="X141" s="78">
        <f t="shared" si="304"/>
        <v>4.4790743198804179</v>
      </c>
      <c r="Y141" s="33">
        <v>34</v>
      </c>
      <c r="Z141" s="78">
        <f t="shared" si="305"/>
        <v>1.5228852687593422</v>
      </c>
      <c r="AA141" s="33">
        <v>0.37</v>
      </c>
      <c r="AB141" s="113">
        <f t="shared" si="306"/>
        <v>1.6572574983557548E-2</v>
      </c>
      <c r="AC141" s="78">
        <f t="shared" si="307"/>
        <v>6.018532163623318</v>
      </c>
      <c r="AD141" s="33"/>
      <c r="AE141" s="33">
        <f t="shared" si="308"/>
        <v>0</v>
      </c>
      <c r="AF141" s="33">
        <v>101.92</v>
      </c>
      <c r="AG141" s="78">
        <f t="shared" si="309"/>
        <v>4.5650725468221216</v>
      </c>
      <c r="AH141" s="33">
        <v>2.4300000000000002</v>
      </c>
      <c r="AI141" s="33">
        <v>0.14000000000000001</v>
      </c>
      <c r="AJ141" s="33">
        <v>0.18</v>
      </c>
      <c r="AK141" s="33">
        <v>0.25</v>
      </c>
      <c r="AL141" s="36">
        <f t="shared" si="313"/>
        <v>13.583604710445439</v>
      </c>
      <c r="AM141" s="36">
        <v>50</v>
      </c>
      <c r="AN141" s="36">
        <f t="shared" si="310"/>
        <v>6.7918023552227194</v>
      </c>
      <c r="AO141" s="36">
        <f t="shared" si="311"/>
        <v>6.8053859599331634</v>
      </c>
      <c r="AP141" s="116">
        <v>20</v>
      </c>
      <c r="AQ141" s="116">
        <f t="shared" si="316"/>
        <v>8.1664631519197961</v>
      </c>
      <c r="AR141" s="88">
        <v>7.3995845659683352</v>
      </c>
      <c r="AS141" s="88">
        <f t="shared" si="295"/>
        <v>110.36380595578888</v>
      </c>
    </row>
    <row r="142" spans="1:45" ht="19.5">
      <c r="A142" s="19"/>
      <c r="B142" s="26" t="s">
        <v>18</v>
      </c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115"/>
      <c r="AM142" s="115"/>
      <c r="AN142" s="115"/>
      <c r="AO142" s="211"/>
      <c r="AP142" s="211"/>
      <c r="AQ142" s="211"/>
      <c r="AR142" s="88"/>
      <c r="AS142" s="88" t="e">
        <f t="shared" si="295"/>
        <v>#DIV/0!</v>
      </c>
    </row>
    <row r="143" spans="1:45" ht="17.25" customHeight="1">
      <c r="A143" s="19">
        <v>19</v>
      </c>
      <c r="B143" s="20" t="s">
        <v>19</v>
      </c>
      <c r="C143" s="30">
        <v>5</v>
      </c>
      <c r="D143" s="31">
        <v>145</v>
      </c>
      <c r="E143" s="31">
        <f t="shared" ref="E143:E145" si="320">D143*0.0167</f>
        <v>2.4215</v>
      </c>
      <c r="F143" s="31"/>
      <c r="G143" s="31">
        <v>4</v>
      </c>
      <c r="H143" s="31">
        <v>1.57</v>
      </c>
      <c r="I143" s="33">
        <v>223.1</v>
      </c>
      <c r="J143" s="78">
        <f t="shared" ref="J143:J145" si="321">I143/167.25</f>
        <v>1.333931240657698</v>
      </c>
      <c r="K143" s="33">
        <v>50</v>
      </c>
      <c r="L143" s="78">
        <f t="shared" ref="L143:L145" si="322">J143*K143%</f>
        <v>0.66696562032884898</v>
      </c>
      <c r="M143" s="33">
        <v>50</v>
      </c>
      <c r="N143" s="78">
        <f t="shared" ref="N143:N145" si="323">J143*M143/100</f>
        <v>0.66696562032884898</v>
      </c>
      <c r="O143" s="78">
        <f t="shared" ref="O143:O145" si="324">N143+L143+J143</f>
        <v>2.6678624813153959</v>
      </c>
      <c r="P143" s="33">
        <v>13.33</v>
      </c>
      <c r="Q143" s="78">
        <f t="shared" ref="Q143:Q145" si="325">O143*P143/100</f>
        <v>0.35562606875934227</v>
      </c>
      <c r="R143" s="33"/>
      <c r="S143" s="33"/>
      <c r="T143" s="33">
        <v>40</v>
      </c>
      <c r="U143" s="78">
        <f t="shared" ref="U143:U145" si="326">O143*T143/100</f>
        <v>1.0671449925261585</v>
      </c>
      <c r="V143" s="33">
        <v>14.56</v>
      </c>
      <c r="W143" s="33">
        <f t="shared" ref="W143:W145" si="327">O143*V143/100</f>
        <v>0.3884407772795217</v>
      </c>
      <c r="X143" s="78">
        <f t="shared" ref="X143:X145" si="328">O143+Q143+S143+U143+W143</f>
        <v>4.4790743198804179</v>
      </c>
      <c r="Y143" s="33">
        <v>34</v>
      </c>
      <c r="Z143" s="78">
        <f t="shared" ref="Z143:Z145" si="329">X143*Y143/100</f>
        <v>1.5228852687593422</v>
      </c>
      <c r="AA143" s="33">
        <v>0.37</v>
      </c>
      <c r="AB143" s="113">
        <f t="shared" ref="AB143:AB145" si="330">X143*AA143/100</f>
        <v>1.6572574983557548E-2</v>
      </c>
      <c r="AC143" s="78">
        <f t="shared" ref="AC143:AC145" si="331">AB143+Z143+X143</f>
        <v>6.018532163623318</v>
      </c>
      <c r="AD143" s="33"/>
      <c r="AE143" s="33">
        <f t="shared" ref="AE143:AE145" si="332">AC143*AD143/100</f>
        <v>0</v>
      </c>
      <c r="AF143" s="33">
        <v>101.92</v>
      </c>
      <c r="AG143" s="78">
        <f t="shared" ref="AG143:AG145" si="333">X143*AF143/100</f>
        <v>4.5650725468221216</v>
      </c>
      <c r="AH143" s="33">
        <v>2.4300000000000002</v>
      </c>
      <c r="AI143" s="33">
        <v>0.14000000000000001</v>
      </c>
      <c r="AJ143" s="33">
        <v>0.18</v>
      </c>
      <c r="AK143" s="33">
        <v>0.25</v>
      </c>
      <c r="AL143" s="36">
        <f>AJ143+AI143+AH143+AG143+AC143+AK143</f>
        <v>13.583604710445439</v>
      </c>
      <c r="AM143" s="36">
        <v>45</v>
      </c>
      <c r="AN143" s="36">
        <f t="shared" ref="AN143:AN145" si="334">AL143*AM143/100</f>
        <v>6.1126221197004478</v>
      </c>
      <c r="AO143" s="36">
        <f t="shared" ref="AO143:AO145" si="335">(AL143*E143)+(AN143*E143)</f>
        <v>47.694413269198265</v>
      </c>
      <c r="AP143" s="116">
        <v>20</v>
      </c>
      <c r="AQ143" s="116">
        <f>AO143*1.2</f>
        <v>57.233295923037915</v>
      </c>
      <c r="AR143" s="88">
        <v>51.858755166494753</v>
      </c>
      <c r="AS143" s="88">
        <f t="shared" si="295"/>
        <v>110.36380595578889</v>
      </c>
    </row>
    <row r="144" spans="1:45" ht="3.75" hidden="1" customHeight="1">
      <c r="A144" s="19"/>
      <c r="B144" s="20" t="s">
        <v>20</v>
      </c>
      <c r="C144" s="30"/>
      <c r="D144" s="49"/>
      <c r="E144" s="31"/>
      <c r="F144" s="31"/>
      <c r="G144" s="31"/>
      <c r="H144" s="31"/>
      <c r="I144" s="33">
        <v>200.32</v>
      </c>
      <c r="J144" s="78">
        <f t="shared" si="321"/>
        <v>1.197727952167414</v>
      </c>
      <c r="K144" s="33">
        <v>50</v>
      </c>
      <c r="L144" s="78">
        <f t="shared" si="322"/>
        <v>0.59886397608370701</v>
      </c>
      <c r="M144" s="33">
        <v>50</v>
      </c>
      <c r="N144" s="78">
        <f t="shared" si="323"/>
        <v>0.59886397608370701</v>
      </c>
      <c r="O144" s="78">
        <f t="shared" si="324"/>
        <v>2.395455904334828</v>
      </c>
      <c r="P144" s="33">
        <v>13.33</v>
      </c>
      <c r="Q144" s="78">
        <f t="shared" si="325"/>
        <v>0.31931427204783258</v>
      </c>
      <c r="R144" s="33"/>
      <c r="S144" s="33"/>
      <c r="T144" s="33">
        <v>40</v>
      </c>
      <c r="U144" s="78">
        <f t="shared" si="326"/>
        <v>0.95818236173393112</v>
      </c>
      <c r="V144" s="33">
        <v>12.34</v>
      </c>
      <c r="W144" s="33">
        <f t="shared" si="327"/>
        <v>0.29559925859491776</v>
      </c>
      <c r="X144" s="78">
        <f t="shared" si="328"/>
        <v>3.9685517967115094</v>
      </c>
      <c r="Y144" s="33">
        <v>34</v>
      </c>
      <c r="Z144" s="78">
        <f t="shared" si="329"/>
        <v>1.3493076108819133</v>
      </c>
      <c r="AA144" s="33">
        <v>0.52</v>
      </c>
      <c r="AB144" s="113">
        <f t="shared" si="330"/>
        <v>2.0636469342899848E-2</v>
      </c>
      <c r="AC144" s="78">
        <f t="shared" si="331"/>
        <v>5.3384958769363227</v>
      </c>
      <c r="AD144" s="33"/>
      <c r="AE144" s="33">
        <f t="shared" si="332"/>
        <v>0</v>
      </c>
      <c r="AF144" s="33">
        <v>108.34</v>
      </c>
      <c r="AG144" s="78">
        <f t="shared" si="333"/>
        <v>4.2995290165572495</v>
      </c>
      <c r="AH144" s="33">
        <v>2.31</v>
      </c>
      <c r="AI144" s="33">
        <v>0.17</v>
      </c>
      <c r="AJ144" s="33">
        <v>0.19</v>
      </c>
      <c r="AK144" s="33"/>
      <c r="AL144" s="36">
        <f t="shared" ref="AL144:AL145" si="336">AJ144+AI144+AH144+AG144+AC144+AK144</f>
        <v>12.308024893493572</v>
      </c>
      <c r="AM144" s="36"/>
      <c r="AN144" s="36"/>
      <c r="AO144" s="36"/>
      <c r="AP144" s="116">
        <v>20</v>
      </c>
      <c r="AQ144" s="116">
        <f t="shared" ref="AQ144:AQ145" si="337">AO144*1.2</f>
        <v>0</v>
      </c>
      <c r="AR144" s="88">
        <v>0</v>
      </c>
      <c r="AS144" s="88" t="e">
        <f t="shared" si="295"/>
        <v>#DIV/0!</v>
      </c>
    </row>
    <row r="145" spans="1:45" ht="18.75">
      <c r="A145" s="19">
        <v>20</v>
      </c>
      <c r="B145" s="20" t="s">
        <v>4</v>
      </c>
      <c r="C145" s="30"/>
      <c r="D145" s="31">
        <v>35</v>
      </c>
      <c r="E145" s="31">
        <f t="shared" si="320"/>
        <v>0.58450000000000002</v>
      </c>
      <c r="F145" s="31"/>
      <c r="G145" s="31">
        <v>4</v>
      </c>
      <c r="H145" s="31">
        <v>1.57</v>
      </c>
      <c r="I145" s="33">
        <v>223.1</v>
      </c>
      <c r="J145" s="78">
        <f t="shared" si="321"/>
        <v>1.333931240657698</v>
      </c>
      <c r="K145" s="33">
        <v>50</v>
      </c>
      <c r="L145" s="78">
        <f t="shared" si="322"/>
        <v>0.66696562032884898</v>
      </c>
      <c r="M145" s="33">
        <v>50</v>
      </c>
      <c r="N145" s="78">
        <f t="shared" si="323"/>
        <v>0.66696562032884898</v>
      </c>
      <c r="O145" s="78">
        <f t="shared" si="324"/>
        <v>2.6678624813153959</v>
      </c>
      <c r="P145" s="33">
        <v>13.33</v>
      </c>
      <c r="Q145" s="78">
        <f t="shared" si="325"/>
        <v>0.35562606875934227</v>
      </c>
      <c r="R145" s="33"/>
      <c r="S145" s="33"/>
      <c r="T145" s="33">
        <v>40</v>
      </c>
      <c r="U145" s="78">
        <f t="shared" si="326"/>
        <v>1.0671449925261585</v>
      </c>
      <c r="V145" s="33">
        <v>14.56</v>
      </c>
      <c r="W145" s="33">
        <f t="shared" si="327"/>
        <v>0.3884407772795217</v>
      </c>
      <c r="X145" s="78">
        <f t="shared" si="328"/>
        <v>4.4790743198804179</v>
      </c>
      <c r="Y145" s="33">
        <v>34</v>
      </c>
      <c r="Z145" s="78">
        <f t="shared" si="329"/>
        <v>1.5228852687593422</v>
      </c>
      <c r="AA145" s="33">
        <v>0.37</v>
      </c>
      <c r="AB145" s="113">
        <f t="shared" si="330"/>
        <v>1.6572574983557548E-2</v>
      </c>
      <c r="AC145" s="78">
        <f t="shared" si="331"/>
        <v>6.018532163623318</v>
      </c>
      <c r="AD145" s="33"/>
      <c r="AE145" s="33">
        <f t="shared" si="332"/>
        <v>0</v>
      </c>
      <c r="AF145" s="33">
        <v>101.92</v>
      </c>
      <c r="AG145" s="78">
        <f t="shared" si="333"/>
        <v>4.5650725468221216</v>
      </c>
      <c r="AH145" s="33">
        <v>2.4300000000000002</v>
      </c>
      <c r="AI145" s="33">
        <v>0.14000000000000001</v>
      </c>
      <c r="AJ145" s="33">
        <v>0.18</v>
      </c>
      <c r="AK145" s="33">
        <v>0.25</v>
      </c>
      <c r="AL145" s="36">
        <f t="shared" si="336"/>
        <v>13.583604710445439</v>
      </c>
      <c r="AM145" s="36">
        <v>45</v>
      </c>
      <c r="AN145" s="36">
        <f t="shared" si="334"/>
        <v>6.1126221197004478</v>
      </c>
      <c r="AO145" s="36">
        <f t="shared" si="335"/>
        <v>11.512444582220271</v>
      </c>
      <c r="AP145" s="116">
        <v>20</v>
      </c>
      <c r="AQ145" s="116">
        <f t="shared" si="337"/>
        <v>13.814933498664324</v>
      </c>
      <c r="AR145" s="88">
        <v>12.517630557429767</v>
      </c>
      <c r="AS145" s="88">
        <f t="shared" si="295"/>
        <v>110.36380595578889</v>
      </c>
    </row>
    <row r="146" spans="1:45" ht="19.5">
      <c r="A146" s="19"/>
      <c r="B146" s="26" t="s">
        <v>21</v>
      </c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115"/>
      <c r="AM146" s="115"/>
      <c r="AN146" s="211"/>
      <c r="AO146" s="211"/>
      <c r="AP146" s="211"/>
      <c r="AQ146" s="211"/>
      <c r="AR146" s="88"/>
      <c r="AS146" s="88" t="e">
        <f t="shared" si="295"/>
        <v>#DIV/0!</v>
      </c>
    </row>
    <row r="147" spans="1:45" ht="37.5">
      <c r="A147" s="19">
        <v>21</v>
      </c>
      <c r="B147" s="20" t="s">
        <v>22</v>
      </c>
      <c r="C147" s="30">
        <v>5</v>
      </c>
      <c r="D147" s="31">
        <v>65</v>
      </c>
      <c r="E147" s="31">
        <f t="shared" ref="E147:E153" si="338">D147*0.0167</f>
        <v>1.0854999999999999</v>
      </c>
      <c r="F147" s="31"/>
      <c r="G147" s="31">
        <v>4</v>
      </c>
      <c r="H147" s="31">
        <v>1.57</v>
      </c>
      <c r="I147" s="33">
        <v>223.1</v>
      </c>
      <c r="J147" s="78">
        <f t="shared" ref="J147:J152" si="339">I147/167.25</f>
        <v>1.333931240657698</v>
      </c>
      <c r="K147" s="33">
        <v>50</v>
      </c>
      <c r="L147" s="78">
        <f t="shared" ref="L147:L152" si="340">J147*K147%</f>
        <v>0.66696562032884898</v>
      </c>
      <c r="M147" s="33">
        <v>50</v>
      </c>
      <c r="N147" s="78">
        <f t="shared" ref="N147:N152" si="341">J147*M147/100</f>
        <v>0.66696562032884898</v>
      </c>
      <c r="O147" s="78">
        <f t="shared" ref="O147:O152" si="342">N147+L147+J147</f>
        <v>2.6678624813153959</v>
      </c>
      <c r="P147" s="33">
        <v>13.33</v>
      </c>
      <c r="Q147" s="78">
        <f t="shared" ref="Q147:Q152" si="343">O147*P147/100</f>
        <v>0.35562606875934227</v>
      </c>
      <c r="R147" s="33"/>
      <c r="S147" s="33"/>
      <c r="T147" s="33">
        <v>40</v>
      </c>
      <c r="U147" s="78">
        <f t="shared" ref="U147:U152" si="344">O147*T147/100</f>
        <v>1.0671449925261585</v>
      </c>
      <c r="V147" s="33">
        <v>14.56</v>
      </c>
      <c r="W147" s="33">
        <f t="shared" ref="W147:W152" si="345">O147*V147/100</f>
        <v>0.3884407772795217</v>
      </c>
      <c r="X147" s="78">
        <f t="shared" ref="X147:X152" si="346">O147+Q147+S147+U147+W147</f>
        <v>4.4790743198804179</v>
      </c>
      <c r="Y147" s="33">
        <v>34</v>
      </c>
      <c r="Z147" s="78">
        <f t="shared" ref="Z147:Z152" si="347">X147*Y147/100</f>
        <v>1.5228852687593422</v>
      </c>
      <c r="AA147" s="33">
        <v>0.37</v>
      </c>
      <c r="AB147" s="113">
        <f t="shared" ref="AB147:AB152" si="348">X147*AA147/100</f>
        <v>1.6572574983557548E-2</v>
      </c>
      <c r="AC147" s="78">
        <f t="shared" ref="AC147:AC152" si="349">AB147+Z147+X147</f>
        <v>6.018532163623318</v>
      </c>
      <c r="AD147" s="33"/>
      <c r="AE147" s="33">
        <f t="shared" ref="AE147:AE152" si="350">AC147*AD147/100</f>
        <v>0</v>
      </c>
      <c r="AF147" s="33">
        <v>101.92</v>
      </c>
      <c r="AG147" s="78">
        <f t="shared" ref="AG147:AG152" si="351">X147*AF147/100</f>
        <v>4.5650725468221216</v>
      </c>
      <c r="AH147" s="33">
        <v>2.4300000000000002</v>
      </c>
      <c r="AI147" s="33">
        <v>0.14000000000000001</v>
      </c>
      <c r="AJ147" s="33">
        <v>0.18</v>
      </c>
      <c r="AK147" s="33">
        <v>0.25</v>
      </c>
      <c r="AL147" s="36">
        <f>AJ147+AI147+AH147+AG147+AC147+AK147</f>
        <v>13.583604710445439</v>
      </c>
      <c r="AM147" s="36">
        <v>60</v>
      </c>
      <c r="AN147" s="36">
        <f t="shared" ref="AN147:AN153" si="352">AL147*AM147/100</f>
        <v>8.1501628262672643</v>
      </c>
      <c r="AO147" s="36">
        <f t="shared" ref="AO147:AO153" si="353">(AL147*E147)+(AN147*E147)</f>
        <v>23.592004661101637</v>
      </c>
      <c r="AP147" s="116">
        <v>20</v>
      </c>
      <c r="AQ147" s="116">
        <f>AO147*1.2</f>
        <v>28.310405593321963</v>
      </c>
      <c r="AR147" s="88">
        <v>25.651893162023562</v>
      </c>
      <c r="AS147" s="88">
        <f t="shared" si="295"/>
        <v>110.36380595578889</v>
      </c>
    </row>
    <row r="148" spans="1:45" ht="18" customHeight="1">
      <c r="A148" s="19">
        <v>22</v>
      </c>
      <c r="B148" s="20" t="s">
        <v>23</v>
      </c>
      <c r="C148" s="30">
        <v>5</v>
      </c>
      <c r="D148" s="31">
        <v>95</v>
      </c>
      <c r="E148" s="31">
        <f t="shared" si="338"/>
        <v>1.5865</v>
      </c>
      <c r="F148" s="31"/>
      <c r="G148" s="31">
        <v>4</v>
      </c>
      <c r="H148" s="31">
        <v>1.57</v>
      </c>
      <c r="I148" s="33">
        <v>223.1</v>
      </c>
      <c r="J148" s="78">
        <f t="shared" si="339"/>
        <v>1.333931240657698</v>
      </c>
      <c r="K148" s="33">
        <v>50</v>
      </c>
      <c r="L148" s="78">
        <f t="shared" si="340"/>
        <v>0.66696562032884898</v>
      </c>
      <c r="M148" s="33">
        <v>50</v>
      </c>
      <c r="N148" s="78">
        <f t="shared" si="341"/>
        <v>0.66696562032884898</v>
      </c>
      <c r="O148" s="78">
        <f t="shared" si="342"/>
        <v>2.6678624813153959</v>
      </c>
      <c r="P148" s="33">
        <v>13.33</v>
      </c>
      <c r="Q148" s="78">
        <f t="shared" si="343"/>
        <v>0.35562606875934227</v>
      </c>
      <c r="R148" s="33"/>
      <c r="S148" s="33"/>
      <c r="T148" s="33">
        <v>40</v>
      </c>
      <c r="U148" s="78">
        <f t="shared" si="344"/>
        <v>1.0671449925261585</v>
      </c>
      <c r="V148" s="33">
        <v>14.56</v>
      </c>
      <c r="W148" s="33">
        <f t="shared" si="345"/>
        <v>0.3884407772795217</v>
      </c>
      <c r="X148" s="78">
        <f t="shared" si="346"/>
        <v>4.4790743198804179</v>
      </c>
      <c r="Y148" s="33">
        <v>34</v>
      </c>
      <c r="Z148" s="78">
        <f t="shared" si="347"/>
        <v>1.5228852687593422</v>
      </c>
      <c r="AA148" s="33">
        <v>0.37</v>
      </c>
      <c r="AB148" s="113">
        <f t="shared" si="348"/>
        <v>1.6572574983557548E-2</v>
      </c>
      <c r="AC148" s="78">
        <f t="shared" si="349"/>
        <v>6.018532163623318</v>
      </c>
      <c r="AD148" s="33"/>
      <c r="AE148" s="33">
        <f t="shared" si="350"/>
        <v>0</v>
      </c>
      <c r="AF148" s="33">
        <v>101.92</v>
      </c>
      <c r="AG148" s="78">
        <f t="shared" si="351"/>
        <v>4.5650725468221216</v>
      </c>
      <c r="AH148" s="33">
        <v>2.4300000000000002</v>
      </c>
      <c r="AI148" s="33">
        <v>0.14000000000000001</v>
      </c>
      <c r="AJ148" s="33">
        <v>0.18</v>
      </c>
      <c r="AK148" s="33">
        <v>0.25</v>
      </c>
      <c r="AL148" s="36">
        <f t="shared" ref="AL148:AL151" si="354">AJ148+AI148+AH148+AG148+AC148+AK148</f>
        <v>13.583604710445439</v>
      </c>
      <c r="AM148" s="36">
        <v>45</v>
      </c>
      <c r="AN148" s="36">
        <f t="shared" si="352"/>
        <v>6.1126221197004478</v>
      </c>
      <c r="AO148" s="36">
        <f t="shared" si="353"/>
        <v>31.248063866026449</v>
      </c>
      <c r="AP148" s="116">
        <v>20</v>
      </c>
      <c r="AQ148" s="116">
        <f t="shared" ref="AQ148:AQ153" si="355">AO148*1.2</f>
        <v>37.497676639231734</v>
      </c>
      <c r="AR148" s="88">
        <v>33.976425798737935</v>
      </c>
      <c r="AS148" s="88">
        <f t="shared" si="295"/>
        <v>110.36380595578889</v>
      </c>
    </row>
    <row r="149" spans="1:45" ht="15.75" hidden="1" customHeight="1">
      <c r="A149" s="19">
        <v>21</v>
      </c>
      <c r="B149" s="20" t="s">
        <v>24</v>
      </c>
      <c r="C149" s="35">
        <v>6</v>
      </c>
      <c r="D149" s="33">
        <v>125</v>
      </c>
      <c r="E149" s="31">
        <f t="shared" si="338"/>
        <v>2.0874999999999999</v>
      </c>
      <c r="F149" s="31"/>
      <c r="G149" s="31">
        <v>4</v>
      </c>
      <c r="H149" s="31">
        <v>1.57</v>
      </c>
      <c r="I149" s="33">
        <v>223.1</v>
      </c>
      <c r="J149" s="78">
        <f t="shared" si="339"/>
        <v>1.333931240657698</v>
      </c>
      <c r="K149" s="33">
        <v>50</v>
      </c>
      <c r="L149" s="78">
        <f t="shared" si="340"/>
        <v>0.66696562032884898</v>
      </c>
      <c r="M149" s="33">
        <v>50</v>
      </c>
      <c r="N149" s="78">
        <f t="shared" si="341"/>
        <v>0.66696562032884898</v>
      </c>
      <c r="O149" s="78">
        <f t="shared" si="342"/>
        <v>2.6678624813153959</v>
      </c>
      <c r="P149" s="33">
        <v>13.33</v>
      </c>
      <c r="Q149" s="78">
        <f t="shared" si="343"/>
        <v>0.35562606875934227</v>
      </c>
      <c r="R149" s="33"/>
      <c r="S149" s="33"/>
      <c r="T149" s="33">
        <v>40</v>
      </c>
      <c r="U149" s="78">
        <f t="shared" si="344"/>
        <v>1.0671449925261585</v>
      </c>
      <c r="V149" s="33">
        <v>14.56</v>
      </c>
      <c r="W149" s="33">
        <f t="shared" si="345"/>
        <v>0.3884407772795217</v>
      </c>
      <c r="X149" s="78">
        <f t="shared" si="346"/>
        <v>4.4790743198804179</v>
      </c>
      <c r="Y149" s="33">
        <v>34</v>
      </c>
      <c r="Z149" s="78">
        <f t="shared" si="347"/>
        <v>1.5228852687593422</v>
      </c>
      <c r="AA149" s="33">
        <v>0.37</v>
      </c>
      <c r="AB149" s="113">
        <f t="shared" si="348"/>
        <v>1.6572574983557548E-2</v>
      </c>
      <c r="AC149" s="78">
        <f t="shared" si="349"/>
        <v>6.018532163623318</v>
      </c>
      <c r="AD149" s="33"/>
      <c r="AE149" s="33">
        <f t="shared" si="350"/>
        <v>0</v>
      </c>
      <c r="AF149" s="33">
        <v>101.92</v>
      </c>
      <c r="AG149" s="78">
        <f t="shared" si="351"/>
        <v>4.5650725468221216</v>
      </c>
      <c r="AH149" s="33">
        <v>2.4300000000000002</v>
      </c>
      <c r="AI149" s="33">
        <v>0.14000000000000001</v>
      </c>
      <c r="AJ149" s="33">
        <v>0.18</v>
      </c>
      <c r="AK149" s="33">
        <v>0.25</v>
      </c>
      <c r="AL149" s="36">
        <f t="shared" si="354"/>
        <v>13.583604710445439</v>
      </c>
      <c r="AM149" s="36">
        <v>5</v>
      </c>
      <c r="AN149" s="36">
        <f t="shared" si="352"/>
        <v>0.67918023552227202</v>
      </c>
      <c r="AO149" s="36">
        <f t="shared" si="353"/>
        <v>29.773563574707595</v>
      </c>
      <c r="AP149" s="116">
        <v>20</v>
      </c>
      <c r="AQ149" s="116">
        <f t="shared" si="355"/>
        <v>35.728276289649109</v>
      </c>
      <c r="AR149" s="88">
        <v>32.373182476111467</v>
      </c>
      <c r="AS149" s="88">
        <f t="shared" si="295"/>
        <v>110.36380595578888</v>
      </c>
    </row>
    <row r="150" spans="1:45" ht="18.75">
      <c r="A150" s="19">
        <v>23</v>
      </c>
      <c r="B150" s="20" t="s">
        <v>25</v>
      </c>
      <c r="C150" s="30">
        <v>5</v>
      </c>
      <c r="D150" s="31">
        <v>115</v>
      </c>
      <c r="E150" s="31">
        <f t="shared" si="338"/>
        <v>1.9204999999999999</v>
      </c>
      <c r="F150" s="31"/>
      <c r="G150" s="31">
        <v>4</v>
      </c>
      <c r="H150" s="31">
        <v>1.57</v>
      </c>
      <c r="I150" s="33">
        <v>223.1</v>
      </c>
      <c r="J150" s="78">
        <f t="shared" si="339"/>
        <v>1.333931240657698</v>
      </c>
      <c r="K150" s="33">
        <v>50</v>
      </c>
      <c r="L150" s="78">
        <f t="shared" si="340"/>
        <v>0.66696562032884898</v>
      </c>
      <c r="M150" s="33">
        <v>50</v>
      </c>
      <c r="N150" s="78">
        <f t="shared" si="341"/>
        <v>0.66696562032884898</v>
      </c>
      <c r="O150" s="78">
        <f t="shared" si="342"/>
        <v>2.6678624813153959</v>
      </c>
      <c r="P150" s="33">
        <v>13.33</v>
      </c>
      <c r="Q150" s="78">
        <f t="shared" si="343"/>
        <v>0.35562606875934227</v>
      </c>
      <c r="R150" s="33"/>
      <c r="S150" s="33"/>
      <c r="T150" s="33">
        <v>40</v>
      </c>
      <c r="U150" s="78">
        <f t="shared" si="344"/>
        <v>1.0671449925261585</v>
      </c>
      <c r="V150" s="33">
        <v>14.56</v>
      </c>
      <c r="W150" s="33">
        <f t="shared" si="345"/>
        <v>0.3884407772795217</v>
      </c>
      <c r="X150" s="78">
        <f t="shared" si="346"/>
        <v>4.4790743198804179</v>
      </c>
      <c r="Y150" s="33">
        <v>34</v>
      </c>
      <c r="Z150" s="78">
        <f t="shared" si="347"/>
        <v>1.5228852687593422</v>
      </c>
      <c r="AA150" s="33">
        <v>0.37</v>
      </c>
      <c r="AB150" s="113">
        <f t="shared" si="348"/>
        <v>1.6572574983557548E-2</v>
      </c>
      <c r="AC150" s="78">
        <f t="shared" si="349"/>
        <v>6.018532163623318</v>
      </c>
      <c r="AD150" s="33"/>
      <c r="AE150" s="33">
        <f t="shared" si="350"/>
        <v>0</v>
      </c>
      <c r="AF150" s="33">
        <v>101.92</v>
      </c>
      <c r="AG150" s="78">
        <f t="shared" si="351"/>
        <v>4.5650725468221216</v>
      </c>
      <c r="AH150" s="33">
        <v>2.4300000000000002</v>
      </c>
      <c r="AI150" s="33">
        <v>0.14000000000000001</v>
      </c>
      <c r="AJ150" s="33">
        <v>0.18</v>
      </c>
      <c r="AK150" s="33">
        <v>0.25</v>
      </c>
      <c r="AL150" s="36">
        <f t="shared" si="354"/>
        <v>13.583604710445439</v>
      </c>
      <c r="AM150" s="36">
        <v>45</v>
      </c>
      <c r="AN150" s="36">
        <f t="shared" si="352"/>
        <v>6.1126221197004478</v>
      </c>
      <c r="AO150" s="36">
        <f t="shared" si="353"/>
        <v>37.826603627295171</v>
      </c>
      <c r="AP150" s="116">
        <v>20</v>
      </c>
      <c r="AQ150" s="116">
        <f t="shared" si="355"/>
        <v>45.391924352754202</v>
      </c>
      <c r="AR150" s="88">
        <v>41.129357545840662</v>
      </c>
      <c r="AS150" s="88">
        <f t="shared" si="295"/>
        <v>110.36380595578889</v>
      </c>
    </row>
    <row r="151" spans="1:45" ht="18.75">
      <c r="A151" s="19">
        <v>24</v>
      </c>
      <c r="B151" s="20" t="s">
        <v>3</v>
      </c>
      <c r="C151" s="34">
        <v>5</v>
      </c>
      <c r="D151" s="32">
        <v>125</v>
      </c>
      <c r="E151" s="31">
        <f t="shared" si="338"/>
        <v>2.0874999999999999</v>
      </c>
      <c r="F151" s="31"/>
      <c r="G151" s="31">
        <v>4</v>
      </c>
      <c r="H151" s="31">
        <v>1.57</v>
      </c>
      <c r="I151" s="33">
        <v>223.1</v>
      </c>
      <c r="J151" s="78">
        <f t="shared" si="339"/>
        <v>1.333931240657698</v>
      </c>
      <c r="K151" s="33">
        <v>50</v>
      </c>
      <c r="L151" s="78">
        <f t="shared" si="340"/>
        <v>0.66696562032884898</v>
      </c>
      <c r="M151" s="33">
        <v>50</v>
      </c>
      <c r="N151" s="78">
        <f t="shared" si="341"/>
        <v>0.66696562032884898</v>
      </c>
      <c r="O151" s="78">
        <f t="shared" si="342"/>
        <v>2.6678624813153959</v>
      </c>
      <c r="P151" s="33">
        <v>13.33</v>
      </c>
      <c r="Q151" s="78">
        <f t="shared" si="343"/>
        <v>0.35562606875934227</v>
      </c>
      <c r="R151" s="33"/>
      <c r="S151" s="33"/>
      <c r="T151" s="33">
        <v>40</v>
      </c>
      <c r="U151" s="78">
        <f t="shared" si="344"/>
        <v>1.0671449925261585</v>
      </c>
      <c r="V151" s="33">
        <v>14.56</v>
      </c>
      <c r="W151" s="33">
        <f t="shared" si="345"/>
        <v>0.3884407772795217</v>
      </c>
      <c r="X151" s="78">
        <f t="shared" si="346"/>
        <v>4.4790743198804179</v>
      </c>
      <c r="Y151" s="33">
        <v>34</v>
      </c>
      <c r="Z151" s="78">
        <f t="shared" si="347"/>
        <v>1.5228852687593422</v>
      </c>
      <c r="AA151" s="33">
        <v>0.37</v>
      </c>
      <c r="AB151" s="113">
        <f t="shared" si="348"/>
        <v>1.6572574983557548E-2</v>
      </c>
      <c r="AC151" s="78">
        <f t="shared" si="349"/>
        <v>6.018532163623318</v>
      </c>
      <c r="AD151" s="33"/>
      <c r="AE151" s="33">
        <f t="shared" si="350"/>
        <v>0</v>
      </c>
      <c r="AF151" s="33">
        <v>101.92</v>
      </c>
      <c r="AG151" s="78">
        <f t="shared" si="351"/>
        <v>4.5650725468221216</v>
      </c>
      <c r="AH151" s="33">
        <v>2.4300000000000002</v>
      </c>
      <c r="AI151" s="33">
        <v>0.14000000000000001</v>
      </c>
      <c r="AJ151" s="33">
        <v>0.18</v>
      </c>
      <c r="AK151" s="33">
        <v>0.25</v>
      </c>
      <c r="AL151" s="36">
        <f t="shared" si="354"/>
        <v>13.583604710445439</v>
      </c>
      <c r="AM151" s="36">
        <v>45</v>
      </c>
      <c r="AN151" s="36">
        <f t="shared" si="352"/>
        <v>6.1126221197004478</v>
      </c>
      <c r="AO151" s="36">
        <f t="shared" si="353"/>
        <v>41.115873507929535</v>
      </c>
      <c r="AP151" s="116">
        <v>20</v>
      </c>
      <c r="AQ151" s="116">
        <f t="shared" si="355"/>
        <v>49.33904820951544</v>
      </c>
      <c r="AR151" s="88">
        <v>44.705823419392026</v>
      </c>
      <c r="AS151" s="88">
        <f t="shared" si="295"/>
        <v>110.36380595578889</v>
      </c>
    </row>
    <row r="152" spans="1:45" ht="18.75">
      <c r="A152" s="19">
        <v>25</v>
      </c>
      <c r="B152" s="20" t="s">
        <v>26</v>
      </c>
      <c r="C152" s="34">
        <v>5</v>
      </c>
      <c r="D152" s="32">
        <v>40</v>
      </c>
      <c r="E152" s="31">
        <f t="shared" si="338"/>
        <v>0.66799999999999993</v>
      </c>
      <c r="F152" s="31"/>
      <c r="G152" s="31">
        <v>4</v>
      </c>
      <c r="H152" s="31">
        <v>1.57</v>
      </c>
      <c r="I152" s="33">
        <v>223.1</v>
      </c>
      <c r="J152" s="78">
        <f t="shared" si="339"/>
        <v>1.333931240657698</v>
      </c>
      <c r="K152" s="33">
        <v>50</v>
      </c>
      <c r="L152" s="78">
        <f t="shared" si="340"/>
        <v>0.66696562032884898</v>
      </c>
      <c r="M152" s="33">
        <v>50</v>
      </c>
      <c r="N152" s="78">
        <f t="shared" si="341"/>
        <v>0.66696562032884898</v>
      </c>
      <c r="O152" s="78">
        <f t="shared" si="342"/>
        <v>2.6678624813153959</v>
      </c>
      <c r="P152" s="33">
        <v>13.33</v>
      </c>
      <c r="Q152" s="78">
        <f t="shared" si="343"/>
        <v>0.35562606875934227</v>
      </c>
      <c r="R152" s="33"/>
      <c r="S152" s="33"/>
      <c r="T152" s="33">
        <v>40</v>
      </c>
      <c r="U152" s="78">
        <f t="shared" si="344"/>
        <v>1.0671449925261585</v>
      </c>
      <c r="V152" s="33">
        <v>14.56</v>
      </c>
      <c r="W152" s="33">
        <f t="shared" si="345"/>
        <v>0.3884407772795217</v>
      </c>
      <c r="X152" s="78">
        <f t="shared" si="346"/>
        <v>4.4790743198804179</v>
      </c>
      <c r="Y152" s="33">
        <v>34</v>
      </c>
      <c r="Z152" s="78">
        <f t="shared" si="347"/>
        <v>1.5228852687593422</v>
      </c>
      <c r="AA152" s="33">
        <v>0.37</v>
      </c>
      <c r="AB152" s="113">
        <f t="shared" si="348"/>
        <v>1.6572574983557548E-2</v>
      </c>
      <c r="AC152" s="78">
        <f t="shared" si="349"/>
        <v>6.018532163623318</v>
      </c>
      <c r="AD152" s="33"/>
      <c r="AE152" s="33">
        <f t="shared" si="350"/>
        <v>0</v>
      </c>
      <c r="AF152" s="33">
        <v>101.92</v>
      </c>
      <c r="AG152" s="78">
        <f t="shared" si="351"/>
        <v>4.5650725468221216</v>
      </c>
      <c r="AH152" s="33">
        <v>2.4300000000000002</v>
      </c>
      <c r="AI152" s="33">
        <v>0.14000000000000001</v>
      </c>
      <c r="AJ152" s="33">
        <v>0.18</v>
      </c>
      <c r="AK152" s="33">
        <v>0.25</v>
      </c>
      <c r="AL152" s="36">
        <f>AJ152+AI152+AH152+AG152+AC152+AK152</f>
        <v>13.583604710445439</v>
      </c>
      <c r="AM152" s="36">
        <v>45</v>
      </c>
      <c r="AN152" s="36">
        <f t="shared" si="352"/>
        <v>6.1126221197004478</v>
      </c>
      <c r="AO152" s="36">
        <f t="shared" si="353"/>
        <v>13.157079522537451</v>
      </c>
      <c r="AP152" s="116">
        <v>20</v>
      </c>
      <c r="AQ152" s="116">
        <f t="shared" si="355"/>
        <v>15.788495427044941</v>
      </c>
      <c r="AR152" s="88">
        <v>14.305863494205447</v>
      </c>
      <c r="AS152" s="88">
        <f t="shared" si="295"/>
        <v>110.36380595578889</v>
      </c>
    </row>
    <row r="153" spans="1:45" ht="2.25" customHeight="1">
      <c r="A153" s="19">
        <v>25</v>
      </c>
      <c r="B153" s="20" t="s">
        <v>27</v>
      </c>
      <c r="C153" s="30">
        <v>6</v>
      </c>
      <c r="D153" s="31">
        <v>140</v>
      </c>
      <c r="E153" s="31">
        <f t="shared" si="338"/>
        <v>2.3380000000000001</v>
      </c>
      <c r="F153" s="31"/>
      <c r="G153" s="31">
        <v>4</v>
      </c>
      <c r="H153" s="31">
        <v>1.57</v>
      </c>
      <c r="I153" s="31">
        <v>186.36</v>
      </c>
      <c r="J153" s="31">
        <v>2.2599999999999998</v>
      </c>
      <c r="K153" s="31"/>
      <c r="L153" s="31"/>
      <c r="M153" s="31">
        <v>50</v>
      </c>
      <c r="N153" s="31">
        <f t="shared" ref="N153" si="356">J153*M153/100</f>
        <v>1.1299999999999999</v>
      </c>
      <c r="O153" s="31">
        <f t="shared" ref="O153" si="357">N153+J153</f>
        <v>3.3899999999999997</v>
      </c>
      <c r="P153" s="31">
        <v>6.76</v>
      </c>
      <c r="Q153" s="31">
        <f t="shared" ref="Q153" si="358">O153*P153/100</f>
        <v>0.22916399999999995</v>
      </c>
      <c r="R153" s="31">
        <v>14.47</v>
      </c>
      <c r="S153" s="31">
        <f t="shared" ref="S153" si="359">O153*R153/100</f>
        <v>0.490533</v>
      </c>
      <c r="T153" s="31">
        <v>36.229999999999997</v>
      </c>
      <c r="U153" s="31">
        <f t="shared" ref="U153" si="360">O153*T153/100</f>
        <v>1.2281969999999998</v>
      </c>
      <c r="V153" s="31">
        <v>12.41</v>
      </c>
      <c r="W153" s="31">
        <f t="shared" ref="W153" si="361">O153*V153/100</f>
        <v>0.42069899999999999</v>
      </c>
      <c r="X153" s="31">
        <f t="shared" ref="X153" si="362">O153+Q153+S153+U153+W153</f>
        <v>5.7585929999999994</v>
      </c>
      <c r="Y153" s="31">
        <v>34</v>
      </c>
      <c r="Z153" s="31">
        <f t="shared" ref="Z153" si="363">X153*Y153/100</f>
        <v>1.9579216199999998</v>
      </c>
      <c r="AA153" s="31">
        <v>0.52</v>
      </c>
      <c r="AB153" s="31">
        <f t="shared" ref="AB153" si="364">X153*AA153/100</f>
        <v>2.9944683600000001E-2</v>
      </c>
      <c r="AC153" s="31">
        <f t="shared" ref="AC153" si="365">AB153+Z153+X153</f>
        <v>7.7464593035999991</v>
      </c>
      <c r="AD153" s="31"/>
      <c r="AE153" s="31">
        <f t="shared" ref="AE153" si="366">AC153*AD153/100</f>
        <v>0</v>
      </c>
      <c r="AF153" s="36">
        <v>131.83000000000001</v>
      </c>
      <c r="AG153" s="31">
        <f t="shared" ref="AG153" si="367">X153*AF153/100</f>
        <v>7.5915531519000004</v>
      </c>
      <c r="AH153" s="31">
        <v>0.22</v>
      </c>
      <c r="AI153" s="31">
        <v>0.56999999999999995</v>
      </c>
      <c r="AJ153" s="31"/>
      <c r="AK153" s="31"/>
      <c r="AL153" s="36">
        <f t="shared" ref="AL153" si="368">AJ153+AI153+AH153+AG153+AC153</f>
        <v>16.128012455499999</v>
      </c>
      <c r="AM153" s="36">
        <v>5</v>
      </c>
      <c r="AN153" s="36">
        <f t="shared" si="352"/>
        <v>0.80640062277499991</v>
      </c>
      <c r="AO153" s="36">
        <f t="shared" si="353"/>
        <v>39.592657777006949</v>
      </c>
      <c r="AP153" s="116">
        <v>20</v>
      </c>
      <c r="AQ153" s="116">
        <f t="shared" si="355"/>
        <v>47.511189332408335</v>
      </c>
      <c r="AR153" s="88"/>
      <c r="AS153" s="88" t="e">
        <f t="shared" si="295"/>
        <v>#DIV/0!</v>
      </c>
    </row>
    <row r="154" spans="1:45" ht="19.5">
      <c r="A154" s="19"/>
      <c r="B154" s="26" t="s">
        <v>28</v>
      </c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115"/>
      <c r="AM154" s="115"/>
      <c r="AN154" s="211"/>
      <c r="AO154" s="211"/>
      <c r="AP154" s="211"/>
      <c r="AQ154" s="211"/>
      <c r="AR154" s="88"/>
      <c r="AS154" s="88" t="e">
        <f t="shared" si="295"/>
        <v>#DIV/0!</v>
      </c>
    </row>
    <row r="155" spans="1:45" ht="18.75">
      <c r="A155" s="19">
        <v>26</v>
      </c>
      <c r="B155" s="20" t="s">
        <v>29</v>
      </c>
      <c r="C155" s="30"/>
      <c r="D155" s="31">
        <v>20</v>
      </c>
      <c r="E155" s="31">
        <f t="shared" ref="E155:E160" si="369">D155*0.0167</f>
        <v>0.33399999999999996</v>
      </c>
      <c r="F155" s="31"/>
      <c r="G155" s="31">
        <v>4</v>
      </c>
      <c r="H155" s="31">
        <v>1.57</v>
      </c>
      <c r="I155" s="33">
        <v>223.1</v>
      </c>
      <c r="J155" s="78">
        <f t="shared" ref="J155:J159" si="370">I155/167.25</f>
        <v>1.333931240657698</v>
      </c>
      <c r="K155" s="33">
        <v>50</v>
      </c>
      <c r="L155" s="78">
        <f t="shared" ref="L155:L159" si="371">J155*K155%</f>
        <v>0.66696562032884898</v>
      </c>
      <c r="M155" s="33">
        <v>50</v>
      </c>
      <c r="N155" s="78">
        <f t="shared" ref="N155:N159" si="372">J155*M155/100</f>
        <v>0.66696562032884898</v>
      </c>
      <c r="O155" s="78">
        <f t="shared" ref="O155:O159" si="373">N155+L155+J155</f>
        <v>2.6678624813153959</v>
      </c>
      <c r="P155" s="33">
        <v>13.33</v>
      </c>
      <c r="Q155" s="78">
        <f t="shared" ref="Q155:Q159" si="374">O155*P155/100</f>
        <v>0.35562606875934227</v>
      </c>
      <c r="R155" s="33"/>
      <c r="S155" s="33"/>
      <c r="T155" s="33">
        <v>40</v>
      </c>
      <c r="U155" s="78">
        <f t="shared" ref="U155:U159" si="375">O155*T155/100</f>
        <v>1.0671449925261585</v>
      </c>
      <c r="V155" s="33">
        <v>14.56</v>
      </c>
      <c r="W155" s="33">
        <f t="shared" ref="W155:W159" si="376">O155*V155/100</f>
        <v>0.3884407772795217</v>
      </c>
      <c r="X155" s="78">
        <f t="shared" ref="X155:X159" si="377">O155+Q155+S155+U155+W155</f>
        <v>4.4790743198804179</v>
      </c>
      <c r="Y155" s="33">
        <v>34</v>
      </c>
      <c r="Z155" s="78">
        <f t="shared" ref="Z155:Z159" si="378">X155*Y155/100</f>
        <v>1.5228852687593422</v>
      </c>
      <c r="AA155" s="33">
        <v>0.37</v>
      </c>
      <c r="AB155" s="113">
        <f t="shared" ref="AB155:AB159" si="379">X155*AA155/100</f>
        <v>1.6572574983557548E-2</v>
      </c>
      <c r="AC155" s="78">
        <f t="shared" ref="AC155:AC159" si="380">AB155+Z155+X155</f>
        <v>6.018532163623318</v>
      </c>
      <c r="AD155" s="33"/>
      <c r="AE155" s="33">
        <f t="shared" ref="AE155:AE159" si="381">AC155*AD155/100</f>
        <v>0</v>
      </c>
      <c r="AF155" s="33">
        <v>101.92</v>
      </c>
      <c r="AG155" s="78">
        <f t="shared" ref="AG155:AG159" si="382">X155*AF155/100</f>
        <v>4.5650725468221216</v>
      </c>
      <c r="AH155" s="33">
        <v>2.4300000000000002</v>
      </c>
      <c r="AI155" s="33">
        <v>0.14000000000000001</v>
      </c>
      <c r="AJ155" s="33">
        <v>0.18</v>
      </c>
      <c r="AK155" s="33">
        <v>0.25</v>
      </c>
      <c r="AL155" s="36">
        <f>AJ155+AI155+AH155+AG155+AC155+AK155</f>
        <v>13.583604710445439</v>
      </c>
      <c r="AM155" s="36">
        <v>120</v>
      </c>
      <c r="AN155" s="36">
        <f t="shared" ref="AN155:AN160" si="383">AL155*AM155/100</f>
        <v>16.300325652534529</v>
      </c>
      <c r="AO155" s="36">
        <f t="shared" ref="AO155:AO160" si="384">(AL155*E155)+(AN155*E155)</f>
        <v>9.9812327412353063</v>
      </c>
      <c r="AP155" s="116">
        <v>20</v>
      </c>
      <c r="AQ155" s="116">
        <f>AO155*1.2</f>
        <v>11.977479289482368</v>
      </c>
      <c r="AR155" s="88">
        <v>10.85272403008689</v>
      </c>
      <c r="AS155" s="88">
        <f t="shared" si="295"/>
        <v>110.36380595578889</v>
      </c>
    </row>
    <row r="156" spans="1:45" ht="18.75">
      <c r="A156" s="19">
        <v>27</v>
      </c>
      <c r="B156" s="20" t="s">
        <v>30</v>
      </c>
      <c r="C156" s="30"/>
      <c r="D156" s="31">
        <v>5</v>
      </c>
      <c r="E156" s="31">
        <f t="shared" si="369"/>
        <v>8.3499999999999991E-2</v>
      </c>
      <c r="F156" s="31"/>
      <c r="G156" s="31">
        <v>4</v>
      </c>
      <c r="H156" s="31">
        <v>1.57</v>
      </c>
      <c r="I156" s="33">
        <v>223.1</v>
      </c>
      <c r="J156" s="78">
        <f t="shared" si="370"/>
        <v>1.333931240657698</v>
      </c>
      <c r="K156" s="33">
        <v>50</v>
      </c>
      <c r="L156" s="78">
        <f t="shared" si="371"/>
        <v>0.66696562032884898</v>
      </c>
      <c r="M156" s="33">
        <v>50</v>
      </c>
      <c r="N156" s="78">
        <f t="shared" si="372"/>
        <v>0.66696562032884898</v>
      </c>
      <c r="O156" s="78">
        <f t="shared" si="373"/>
        <v>2.6678624813153959</v>
      </c>
      <c r="P156" s="33">
        <v>13.33</v>
      </c>
      <c r="Q156" s="78">
        <f t="shared" si="374"/>
        <v>0.35562606875934227</v>
      </c>
      <c r="R156" s="33"/>
      <c r="S156" s="33"/>
      <c r="T156" s="33">
        <v>40</v>
      </c>
      <c r="U156" s="78">
        <f t="shared" si="375"/>
        <v>1.0671449925261585</v>
      </c>
      <c r="V156" s="33">
        <v>14.56</v>
      </c>
      <c r="W156" s="33">
        <f t="shared" si="376"/>
        <v>0.3884407772795217</v>
      </c>
      <c r="X156" s="78">
        <f t="shared" si="377"/>
        <v>4.4790743198804179</v>
      </c>
      <c r="Y156" s="33">
        <v>34</v>
      </c>
      <c r="Z156" s="78">
        <f t="shared" si="378"/>
        <v>1.5228852687593422</v>
      </c>
      <c r="AA156" s="33">
        <v>0.37</v>
      </c>
      <c r="AB156" s="113">
        <f t="shared" si="379"/>
        <v>1.6572574983557548E-2</v>
      </c>
      <c r="AC156" s="78">
        <f t="shared" si="380"/>
        <v>6.018532163623318</v>
      </c>
      <c r="AD156" s="33"/>
      <c r="AE156" s="33">
        <f t="shared" si="381"/>
        <v>0</v>
      </c>
      <c r="AF156" s="33">
        <v>101.92</v>
      </c>
      <c r="AG156" s="78">
        <f t="shared" si="382"/>
        <v>4.5650725468221216</v>
      </c>
      <c r="AH156" s="33">
        <v>2.4300000000000002</v>
      </c>
      <c r="AI156" s="33">
        <v>0.14000000000000001</v>
      </c>
      <c r="AJ156" s="33">
        <v>0.18</v>
      </c>
      <c r="AK156" s="33">
        <v>0.25</v>
      </c>
      <c r="AL156" s="36">
        <f t="shared" ref="AL156:AL159" si="385">AJ156+AI156+AH156+AG156+AC156+AK156</f>
        <v>13.583604710445439</v>
      </c>
      <c r="AM156" s="36">
        <v>195</v>
      </c>
      <c r="AN156" s="36">
        <f t="shared" si="383"/>
        <v>26.488029185368603</v>
      </c>
      <c r="AO156" s="36">
        <f t="shared" si="384"/>
        <v>3.3459814303004722</v>
      </c>
      <c r="AP156" s="116">
        <v>20</v>
      </c>
      <c r="AQ156" s="116">
        <f t="shared" ref="AQ156:AQ160" si="386">AO156*1.2</f>
        <v>4.0151777163605669</v>
      </c>
      <c r="AR156" s="88">
        <v>3.6381290782677644</v>
      </c>
      <c r="AS156" s="88">
        <f t="shared" si="295"/>
        <v>110.36380595578889</v>
      </c>
    </row>
    <row r="157" spans="1:45" ht="6.75" hidden="1" customHeight="1">
      <c r="A157" s="19">
        <v>28</v>
      </c>
      <c r="B157" s="20" t="s">
        <v>31</v>
      </c>
      <c r="C157" s="30">
        <v>4</v>
      </c>
      <c r="D157" s="31">
        <v>15</v>
      </c>
      <c r="E157" s="31">
        <f t="shared" si="369"/>
        <v>0.2505</v>
      </c>
      <c r="F157" s="31"/>
      <c r="G157" s="31">
        <v>4</v>
      </c>
      <c r="H157" s="31">
        <v>1.57</v>
      </c>
      <c r="I157" s="33">
        <v>223.1</v>
      </c>
      <c r="J157" s="78">
        <f t="shared" si="370"/>
        <v>1.333931240657698</v>
      </c>
      <c r="K157" s="33">
        <v>50</v>
      </c>
      <c r="L157" s="78">
        <f t="shared" si="371"/>
        <v>0.66696562032884898</v>
      </c>
      <c r="M157" s="33">
        <v>50</v>
      </c>
      <c r="N157" s="78">
        <f t="shared" si="372"/>
        <v>0.66696562032884898</v>
      </c>
      <c r="O157" s="78">
        <f t="shared" si="373"/>
        <v>2.6678624813153959</v>
      </c>
      <c r="P157" s="33">
        <v>13.33</v>
      </c>
      <c r="Q157" s="78">
        <f t="shared" si="374"/>
        <v>0.35562606875934227</v>
      </c>
      <c r="R157" s="33"/>
      <c r="S157" s="33"/>
      <c r="T157" s="33">
        <v>40</v>
      </c>
      <c r="U157" s="78">
        <f t="shared" si="375"/>
        <v>1.0671449925261585</v>
      </c>
      <c r="V157" s="33">
        <v>14.56</v>
      </c>
      <c r="W157" s="33">
        <f t="shared" si="376"/>
        <v>0.3884407772795217</v>
      </c>
      <c r="X157" s="78">
        <f t="shared" si="377"/>
        <v>4.4790743198804179</v>
      </c>
      <c r="Y157" s="33">
        <v>34</v>
      </c>
      <c r="Z157" s="78">
        <f t="shared" si="378"/>
        <v>1.5228852687593422</v>
      </c>
      <c r="AA157" s="33">
        <v>0.37</v>
      </c>
      <c r="AB157" s="113">
        <f t="shared" si="379"/>
        <v>1.6572574983557548E-2</v>
      </c>
      <c r="AC157" s="78">
        <f t="shared" si="380"/>
        <v>6.018532163623318</v>
      </c>
      <c r="AD157" s="33"/>
      <c r="AE157" s="33">
        <f t="shared" si="381"/>
        <v>0</v>
      </c>
      <c r="AF157" s="33">
        <v>101.92</v>
      </c>
      <c r="AG157" s="78">
        <f t="shared" si="382"/>
        <v>4.5650725468221216</v>
      </c>
      <c r="AH157" s="33">
        <v>2.4300000000000002</v>
      </c>
      <c r="AI157" s="33">
        <v>0.14000000000000001</v>
      </c>
      <c r="AJ157" s="33">
        <v>0.18</v>
      </c>
      <c r="AK157" s="33">
        <v>0.25</v>
      </c>
      <c r="AL157" s="36">
        <f t="shared" si="385"/>
        <v>13.583604710445439</v>
      </c>
      <c r="AM157" s="36">
        <v>50</v>
      </c>
      <c r="AN157" s="36">
        <f t="shared" si="383"/>
        <v>6.7918023552227194</v>
      </c>
      <c r="AO157" s="36">
        <f t="shared" si="384"/>
        <v>5.1040394699498739</v>
      </c>
      <c r="AP157" s="116">
        <v>20</v>
      </c>
      <c r="AQ157" s="116">
        <f t="shared" si="386"/>
        <v>6.1248473639398489</v>
      </c>
      <c r="AR157" s="88">
        <v>5.5496884244762512</v>
      </c>
      <c r="AS157" s="88">
        <f t="shared" si="295"/>
        <v>110.36380595578892</v>
      </c>
    </row>
    <row r="158" spans="1:45" ht="18.75">
      <c r="A158" s="19">
        <v>28</v>
      </c>
      <c r="B158" s="20" t="s">
        <v>32</v>
      </c>
      <c r="C158" s="30">
        <v>3</v>
      </c>
      <c r="D158" s="31">
        <v>5</v>
      </c>
      <c r="E158" s="31">
        <f t="shared" si="369"/>
        <v>8.3499999999999991E-2</v>
      </c>
      <c r="F158" s="31"/>
      <c r="G158" s="31">
        <v>4</v>
      </c>
      <c r="H158" s="31">
        <v>1.57</v>
      </c>
      <c r="I158" s="33">
        <v>223.1</v>
      </c>
      <c r="J158" s="78">
        <f t="shared" si="370"/>
        <v>1.333931240657698</v>
      </c>
      <c r="K158" s="33">
        <v>50</v>
      </c>
      <c r="L158" s="78">
        <f t="shared" si="371"/>
        <v>0.66696562032884898</v>
      </c>
      <c r="M158" s="33">
        <v>50</v>
      </c>
      <c r="N158" s="78">
        <f t="shared" si="372"/>
        <v>0.66696562032884898</v>
      </c>
      <c r="O158" s="78">
        <f t="shared" si="373"/>
        <v>2.6678624813153959</v>
      </c>
      <c r="P158" s="33">
        <v>13.33</v>
      </c>
      <c r="Q158" s="78">
        <f t="shared" si="374"/>
        <v>0.35562606875934227</v>
      </c>
      <c r="R158" s="33"/>
      <c r="S158" s="33"/>
      <c r="T158" s="33">
        <v>40</v>
      </c>
      <c r="U158" s="78">
        <f t="shared" si="375"/>
        <v>1.0671449925261585</v>
      </c>
      <c r="V158" s="33">
        <v>14.56</v>
      </c>
      <c r="W158" s="33">
        <f t="shared" si="376"/>
        <v>0.3884407772795217</v>
      </c>
      <c r="X158" s="78">
        <f t="shared" si="377"/>
        <v>4.4790743198804179</v>
      </c>
      <c r="Y158" s="33">
        <v>34</v>
      </c>
      <c r="Z158" s="78">
        <f t="shared" si="378"/>
        <v>1.5228852687593422</v>
      </c>
      <c r="AA158" s="33">
        <v>0.37</v>
      </c>
      <c r="AB158" s="113">
        <f t="shared" si="379"/>
        <v>1.6572574983557548E-2</v>
      </c>
      <c r="AC158" s="78">
        <f t="shared" si="380"/>
        <v>6.018532163623318</v>
      </c>
      <c r="AD158" s="33"/>
      <c r="AE158" s="33">
        <f t="shared" si="381"/>
        <v>0</v>
      </c>
      <c r="AF158" s="33">
        <v>101.92</v>
      </c>
      <c r="AG158" s="78">
        <f t="shared" si="382"/>
        <v>4.5650725468221216</v>
      </c>
      <c r="AH158" s="33">
        <v>2.4300000000000002</v>
      </c>
      <c r="AI158" s="33">
        <v>0.14000000000000001</v>
      </c>
      <c r="AJ158" s="33">
        <v>0.18</v>
      </c>
      <c r="AK158" s="33">
        <v>0.25</v>
      </c>
      <c r="AL158" s="36">
        <f t="shared" si="385"/>
        <v>13.583604710445439</v>
      </c>
      <c r="AM158" s="36">
        <v>195</v>
      </c>
      <c r="AN158" s="36">
        <f t="shared" si="383"/>
        <v>26.488029185368603</v>
      </c>
      <c r="AO158" s="36">
        <f t="shared" si="384"/>
        <v>3.3459814303004722</v>
      </c>
      <c r="AP158" s="116">
        <v>20</v>
      </c>
      <c r="AQ158" s="116">
        <f t="shared" si="386"/>
        <v>4.0151777163605669</v>
      </c>
      <c r="AR158" s="88">
        <v>3.6381290782677644</v>
      </c>
      <c r="AS158" s="88">
        <f t="shared" si="295"/>
        <v>110.36380595578889</v>
      </c>
    </row>
    <row r="159" spans="1:45" ht="17.25" customHeight="1">
      <c r="A159" s="19">
        <v>29</v>
      </c>
      <c r="B159" s="20" t="s">
        <v>33</v>
      </c>
      <c r="C159" s="30">
        <v>3</v>
      </c>
      <c r="D159" s="31">
        <v>15</v>
      </c>
      <c r="E159" s="31">
        <f t="shared" si="369"/>
        <v>0.2505</v>
      </c>
      <c r="F159" s="31"/>
      <c r="G159" s="31">
        <v>4</v>
      </c>
      <c r="H159" s="31">
        <v>1.57</v>
      </c>
      <c r="I159" s="33">
        <v>223.1</v>
      </c>
      <c r="J159" s="78">
        <f t="shared" si="370"/>
        <v>1.333931240657698</v>
      </c>
      <c r="K159" s="33">
        <v>50</v>
      </c>
      <c r="L159" s="78">
        <f t="shared" si="371"/>
        <v>0.66696562032884898</v>
      </c>
      <c r="M159" s="33">
        <v>50</v>
      </c>
      <c r="N159" s="78">
        <f t="shared" si="372"/>
        <v>0.66696562032884898</v>
      </c>
      <c r="O159" s="78">
        <f t="shared" si="373"/>
        <v>2.6678624813153959</v>
      </c>
      <c r="P159" s="33">
        <v>13.33</v>
      </c>
      <c r="Q159" s="78">
        <f t="shared" si="374"/>
        <v>0.35562606875934227</v>
      </c>
      <c r="R159" s="33"/>
      <c r="S159" s="33"/>
      <c r="T159" s="33">
        <v>40</v>
      </c>
      <c r="U159" s="78">
        <f t="shared" si="375"/>
        <v>1.0671449925261585</v>
      </c>
      <c r="V159" s="33">
        <v>14.56</v>
      </c>
      <c r="W159" s="33">
        <f t="shared" si="376"/>
        <v>0.3884407772795217</v>
      </c>
      <c r="X159" s="78">
        <f t="shared" si="377"/>
        <v>4.4790743198804179</v>
      </c>
      <c r="Y159" s="33">
        <v>34</v>
      </c>
      <c r="Z159" s="78">
        <f t="shared" si="378"/>
        <v>1.5228852687593422</v>
      </c>
      <c r="AA159" s="33">
        <v>0.37</v>
      </c>
      <c r="AB159" s="113">
        <f t="shared" si="379"/>
        <v>1.6572574983557548E-2</v>
      </c>
      <c r="AC159" s="78">
        <f t="shared" si="380"/>
        <v>6.018532163623318</v>
      </c>
      <c r="AD159" s="33"/>
      <c r="AE159" s="33">
        <f t="shared" si="381"/>
        <v>0</v>
      </c>
      <c r="AF159" s="33">
        <v>101.92</v>
      </c>
      <c r="AG159" s="78">
        <f t="shared" si="382"/>
        <v>4.5650725468221216</v>
      </c>
      <c r="AH159" s="33">
        <v>2.4300000000000002</v>
      </c>
      <c r="AI159" s="33">
        <v>0.14000000000000001</v>
      </c>
      <c r="AJ159" s="33">
        <v>0.18</v>
      </c>
      <c r="AK159" s="33">
        <v>0.25</v>
      </c>
      <c r="AL159" s="36">
        <f t="shared" si="385"/>
        <v>13.583604710445439</v>
      </c>
      <c r="AM159" s="36">
        <v>130</v>
      </c>
      <c r="AN159" s="36">
        <f t="shared" si="383"/>
        <v>17.65868612357907</v>
      </c>
      <c r="AO159" s="36">
        <f t="shared" si="384"/>
        <v>7.8261938539231393</v>
      </c>
      <c r="AP159" s="116">
        <v>20</v>
      </c>
      <c r="AQ159" s="116">
        <f t="shared" si="386"/>
        <v>9.3914326247077664</v>
      </c>
      <c r="AR159" s="88">
        <v>8.5095222508635864</v>
      </c>
      <c r="AS159" s="88">
        <f t="shared" si="295"/>
        <v>110.36380595578888</v>
      </c>
    </row>
    <row r="160" spans="1:45" ht="12.75" hidden="1" customHeight="1">
      <c r="A160" s="19">
        <v>32</v>
      </c>
      <c r="B160" s="20" t="s">
        <v>34</v>
      </c>
      <c r="C160" s="34">
        <v>5</v>
      </c>
      <c r="D160" s="32">
        <v>90</v>
      </c>
      <c r="E160" s="31">
        <f t="shared" si="369"/>
        <v>1.5029999999999999</v>
      </c>
      <c r="F160" s="31"/>
      <c r="G160" s="31">
        <v>4</v>
      </c>
      <c r="H160" s="31">
        <v>1.57</v>
      </c>
      <c r="I160" s="31">
        <v>186.36</v>
      </c>
      <c r="J160" s="31">
        <v>2.2599999999999998</v>
      </c>
      <c r="K160" s="31"/>
      <c r="L160" s="31"/>
      <c r="M160" s="31">
        <v>50</v>
      </c>
      <c r="N160" s="31">
        <f t="shared" ref="N160" si="387">J160*M160/100</f>
        <v>1.1299999999999999</v>
      </c>
      <c r="O160" s="31">
        <f t="shared" ref="O160" si="388">N160+J160</f>
        <v>3.3899999999999997</v>
      </c>
      <c r="P160" s="31">
        <v>6.76</v>
      </c>
      <c r="Q160" s="31">
        <f t="shared" ref="Q160" si="389">O160*P160/100</f>
        <v>0.22916399999999995</v>
      </c>
      <c r="R160" s="31">
        <v>14.47</v>
      </c>
      <c r="S160" s="31">
        <f t="shared" ref="S160" si="390">O160*R160/100</f>
        <v>0.490533</v>
      </c>
      <c r="T160" s="31">
        <v>36.229999999999997</v>
      </c>
      <c r="U160" s="31">
        <f t="shared" ref="U160" si="391">O160*T160/100</f>
        <v>1.2281969999999998</v>
      </c>
      <c r="V160" s="33">
        <v>14.56</v>
      </c>
      <c r="W160" s="31">
        <f t="shared" ref="W160" si="392">O160*V160/100</f>
        <v>0.49358399999999997</v>
      </c>
      <c r="X160" s="31">
        <f t="shared" ref="X160" si="393">O160+Q160+S160+U160+W160</f>
        <v>5.8314779999999997</v>
      </c>
      <c r="Y160" s="31">
        <v>34</v>
      </c>
      <c r="Z160" s="31">
        <f t="shared" ref="Z160" si="394">X160*Y160/100</f>
        <v>1.9827025199999999</v>
      </c>
      <c r="AA160" s="33">
        <v>0.37</v>
      </c>
      <c r="AB160" s="31">
        <f t="shared" ref="AB160" si="395">X160*AA160/100</f>
        <v>2.1576468599999999E-2</v>
      </c>
      <c r="AC160" s="31">
        <f t="shared" ref="AC160" si="396">AB160+Z160+X160</f>
        <v>7.8357569886</v>
      </c>
      <c r="AD160" s="31"/>
      <c r="AE160" s="31">
        <f t="shared" ref="AE160" si="397">AC160*AD160/100</f>
        <v>0</v>
      </c>
      <c r="AF160" s="36">
        <v>131.83000000000001</v>
      </c>
      <c r="AG160" s="31">
        <f t="shared" ref="AG160" si="398">X160*AF160/100</f>
        <v>7.6876374474000002</v>
      </c>
      <c r="AH160" s="31">
        <v>0.22</v>
      </c>
      <c r="AI160" s="31">
        <v>0.56999999999999995</v>
      </c>
      <c r="AJ160" s="31"/>
      <c r="AK160" s="31"/>
      <c r="AL160" s="31">
        <f t="shared" ref="AL160" si="399">AJ160+AI160+AH160+AG160+AC160</f>
        <v>16.313394435999999</v>
      </c>
      <c r="AM160" s="60"/>
      <c r="AN160" s="36">
        <f t="shared" si="383"/>
        <v>0</v>
      </c>
      <c r="AO160" s="36">
        <f t="shared" si="384"/>
        <v>24.519031837307999</v>
      </c>
      <c r="AP160" s="39">
        <v>20</v>
      </c>
      <c r="AQ160" s="90">
        <f t="shared" si="386"/>
        <v>29.422838204769597</v>
      </c>
      <c r="AR160" s="88"/>
      <c r="AS160" s="88" t="e">
        <f t="shared" si="295"/>
        <v>#DIV/0!</v>
      </c>
    </row>
    <row r="162" spans="1:17" ht="30.75" customHeight="1">
      <c r="A162" s="192" t="s">
        <v>57</v>
      </c>
      <c r="B162" s="192"/>
      <c r="C162" s="15"/>
      <c r="D162" s="16"/>
      <c r="E162" s="16"/>
      <c r="F162" s="16"/>
      <c r="G162" s="16"/>
      <c r="H162" s="16"/>
      <c r="I162" s="25"/>
    </row>
    <row r="163" spans="1:17" ht="56.25" customHeight="1">
      <c r="A163" s="193" t="s">
        <v>53</v>
      </c>
      <c r="B163" s="193"/>
      <c r="C163" s="193"/>
      <c r="D163" s="193"/>
      <c r="E163" s="193"/>
      <c r="F163" s="193"/>
      <c r="G163" s="193"/>
      <c r="H163" s="193"/>
      <c r="I163" s="193"/>
    </row>
    <row r="167" spans="1:17" ht="18.75">
      <c r="B167" s="63" t="s">
        <v>140</v>
      </c>
      <c r="F167" s="63" t="s">
        <v>107</v>
      </c>
      <c r="G167" s="63"/>
      <c r="H167" s="63"/>
      <c r="I167" s="63"/>
      <c r="J167" s="63"/>
      <c r="K167" s="63"/>
      <c r="L167" s="63"/>
      <c r="M167" s="63"/>
      <c r="N167" s="63"/>
      <c r="O167" s="63"/>
      <c r="P167" s="63" t="s">
        <v>138</v>
      </c>
      <c r="Q167" s="63"/>
    </row>
  </sheetData>
  <mergeCells count="162">
    <mergeCell ref="AK118:AK119"/>
    <mergeCell ref="AR13:AR15"/>
    <mergeCell ref="AS13:AS15"/>
    <mergeCell ref="AR65:AR67"/>
    <mergeCell ref="AS65:AS67"/>
    <mergeCell ref="AR118:AR120"/>
    <mergeCell ref="AS118:AS120"/>
    <mergeCell ref="A7:AQ7"/>
    <mergeCell ref="A8:AQ8"/>
    <mergeCell ref="K118:L118"/>
    <mergeCell ref="AO68:AQ68"/>
    <mergeCell ref="AO75:AQ75"/>
    <mergeCell ref="AO81:AQ81"/>
    <mergeCell ref="AO89:AQ89"/>
    <mergeCell ref="AO93:AQ93"/>
    <mergeCell ref="AO101:AQ101"/>
    <mergeCell ref="M118:N118"/>
    <mergeCell ref="A116:I116"/>
    <mergeCell ref="A117:A119"/>
    <mergeCell ref="B117:B119"/>
    <mergeCell ref="C118:C119"/>
    <mergeCell ref="D118:D119"/>
    <mergeCell ref="E118:E119"/>
    <mergeCell ref="F118:F119"/>
    <mergeCell ref="A110:B110"/>
    <mergeCell ref="A163:I163"/>
    <mergeCell ref="AO134:AQ134"/>
    <mergeCell ref="AO142:AQ142"/>
    <mergeCell ref="AN146:AQ146"/>
    <mergeCell ref="AN154:AQ154"/>
    <mergeCell ref="AP118:AP119"/>
    <mergeCell ref="AQ118:AQ119"/>
    <mergeCell ref="D117:AQ117"/>
    <mergeCell ref="AP121:AQ121"/>
    <mergeCell ref="AN128:AQ128"/>
    <mergeCell ref="AJ118:AJ119"/>
    <mergeCell ref="AA119:AB119"/>
    <mergeCell ref="AD119:AE119"/>
    <mergeCell ref="AF119:AG119"/>
    <mergeCell ref="O118:O119"/>
    <mergeCell ref="P118:Q118"/>
    <mergeCell ref="R118:S118"/>
    <mergeCell ref="T118:U118"/>
    <mergeCell ref="V118:W118"/>
    <mergeCell ref="Y118:Z118"/>
    <mergeCell ref="G118:G119"/>
    <mergeCell ref="H118:H119"/>
    <mergeCell ref="I118:I119"/>
    <mergeCell ref="J118:J119"/>
    <mergeCell ref="A111:I111"/>
    <mergeCell ref="A162:B162"/>
    <mergeCell ref="AN23:AQ23"/>
    <mergeCell ref="AO29:AQ29"/>
    <mergeCell ref="AN37:AQ37"/>
    <mergeCell ref="AO41:AQ41"/>
    <mergeCell ref="AO49:AQ49"/>
    <mergeCell ref="AL118:AL119"/>
    <mergeCell ref="AM118:AN118"/>
    <mergeCell ref="AO118:AO119"/>
    <mergeCell ref="K119:L119"/>
    <mergeCell ref="M119:N119"/>
    <mergeCell ref="P119:Q119"/>
    <mergeCell ref="R119:S119"/>
    <mergeCell ref="T119:U119"/>
    <mergeCell ref="V119:W119"/>
    <mergeCell ref="Y119:Z119"/>
    <mergeCell ref="AA118:AB118"/>
    <mergeCell ref="AD118:AE118"/>
    <mergeCell ref="AF118:AG118"/>
    <mergeCell ref="AH118:AH119"/>
    <mergeCell ref="AI118:AI119"/>
    <mergeCell ref="D64:AQ64"/>
    <mergeCell ref="V66:W66"/>
    <mergeCell ref="Y65:Z65"/>
    <mergeCell ref="AA65:AB65"/>
    <mergeCell ref="AD65:AE65"/>
    <mergeCell ref="AF65:AG65"/>
    <mergeCell ref="V65:W65"/>
    <mergeCell ref="K65:L65"/>
    <mergeCell ref="AH65:AH66"/>
    <mergeCell ref="AI65:AI66"/>
    <mergeCell ref="Y66:Z66"/>
    <mergeCell ref="AA66:AB66"/>
    <mergeCell ref="AD66:AE66"/>
    <mergeCell ref="AF66:AG66"/>
    <mergeCell ref="M65:N65"/>
    <mergeCell ref="A64:A66"/>
    <mergeCell ref="B64:B66"/>
    <mergeCell ref="C65:C66"/>
    <mergeCell ref="D65:D66"/>
    <mergeCell ref="E65:E66"/>
    <mergeCell ref="O65:O66"/>
    <mergeCell ref="P65:Q65"/>
    <mergeCell ref="R65:S65"/>
    <mergeCell ref="T65:U65"/>
    <mergeCell ref="F65:F66"/>
    <mergeCell ref="G65:G66"/>
    <mergeCell ref="H65:H66"/>
    <mergeCell ref="I65:I66"/>
    <mergeCell ref="J65:J66"/>
    <mergeCell ref="K66:L66"/>
    <mergeCell ref="M66:N66"/>
    <mergeCell ref="P66:Q66"/>
    <mergeCell ref="R66:S66"/>
    <mergeCell ref="T66:U66"/>
    <mergeCell ref="AA13:AB13"/>
    <mergeCell ref="AD13:AE13"/>
    <mergeCell ref="AC29:AG29"/>
    <mergeCell ref="A59:B59"/>
    <mergeCell ref="A60:I60"/>
    <mergeCell ref="A63:I63"/>
    <mergeCell ref="V14:W14"/>
    <mergeCell ref="Y14:Z14"/>
    <mergeCell ref="AA14:AB14"/>
    <mergeCell ref="AD14:AE14"/>
    <mergeCell ref="AF13:AG13"/>
    <mergeCell ref="K13:L13"/>
    <mergeCell ref="M13:N13"/>
    <mergeCell ref="O13:O14"/>
    <mergeCell ref="P13:Q13"/>
    <mergeCell ref="P14:Q14"/>
    <mergeCell ref="R14:S14"/>
    <mergeCell ref="T14:U14"/>
    <mergeCell ref="T13:U13"/>
    <mergeCell ref="V13:W13"/>
    <mergeCell ref="AF14:AG14"/>
    <mergeCell ref="R13:S13"/>
    <mergeCell ref="AH13:AH14"/>
    <mergeCell ref="AI13:AI14"/>
    <mergeCell ref="AJ13:AJ14"/>
    <mergeCell ref="AL13:AL14"/>
    <mergeCell ref="AM13:AN13"/>
    <mergeCell ref="AK13:AK14"/>
    <mergeCell ref="A11:I11"/>
    <mergeCell ref="A12:A14"/>
    <mergeCell ref="B12:B14"/>
    <mergeCell ref="C13:C14"/>
    <mergeCell ref="D13:D14"/>
    <mergeCell ref="E13:E14"/>
    <mergeCell ref="F13:F14"/>
    <mergeCell ref="G13:G14"/>
    <mergeCell ref="H13:H14"/>
    <mergeCell ref="D12:AQ12"/>
    <mergeCell ref="AP13:AP14"/>
    <mergeCell ref="AQ13:AQ14"/>
    <mergeCell ref="AO13:AO14"/>
    <mergeCell ref="K14:L14"/>
    <mergeCell ref="M14:N14"/>
    <mergeCell ref="I13:I14"/>
    <mergeCell ref="J13:J14"/>
    <mergeCell ref="Y13:Z13"/>
    <mergeCell ref="AQ65:AQ66"/>
    <mergeCell ref="AJ65:AJ66"/>
    <mergeCell ref="AL65:AL66"/>
    <mergeCell ref="AM65:AN65"/>
    <mergeCell ref="AO65:AO66"/>
    <mergeCell ref="AI1:AQ1"/>
    <mergeCell ref="AI2:AQ2"/>
    <mergeCell ref="AI3:AQ3"/>
    <mergeCell ref="AI4:AQ4"/>
    <mergeCell ref="AP65:AP66"/>
    <mergeCell ref="AK65:AK66"/>
  </mergeCells>
  <pageMargins left="0" right="0.11811023622047245" top="0.15748031496062992" bottom="0.15748031496062992" header="0.31496062992125984" footer="0.31496062992125984"/>
  <pageSetup paperSize="9" scale="14" orientation="landscape" r:id="rId1"/>
  <rowBreaks count="2" manualBreakCount="2">
    <brk id="61" max="41" man="1"/>
    <brk id="112" max="41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92"/>
  <sheetViews>
    <sheetView view="pageBreakPreview" topLeftCell="D4" zoomScale="70" zoomScaleNormal="70" zoomScaleSheetLayoutView="70" workbookViewId="0">
      <pane ySplit="15" topLeftCell="A19" activePane="bottomLeft" state="frozen"/>
      <selection activeCell="A4" sqref="A4"/>
      <selection pane="bottomLeft" activeCell="AS4" sqref="AO1:AS1048576"/>
    </sheetView>
  </sheetViews>
  <sheetFormatPr defaultRowHeight="15"/>
  <cols>
    <col min="1" max="1" width="9.28515625" bestFit="1" customWidth="1"/>
    <col min="2" max="2" width="47" customWidth="1"/>
    <col min="3" max="3" width="9.140625" hidden="1" customWidth="1"/>
    <col min="4" max="4" width="9.28515625" bestFit="1" customWidth="1"/>
    <col min="5" max="5" width="9.42578125" customWidth="1"/>
    <col min="6" max="6" width="14.85546875" hidden="1" customWidth="1"/>
    <col min="7" max="7" width="10.42578125" customWidth="1"/>
    <col min="8" max="8" width="11.42578125" customWidth="1"/>
    <col min="9" max="9" width="10.85546875" bestFit="1" customWidth="1"/>
    <col min="10" max="10" width="11.42578125" customWidth="1"/>
    <col min="11" max="11" width="9.28515625" customWidth="1"/>
    <col min="12" max="12" width="8.140625" customWidth="1"/>
    <col min="13" max="13" width="9.42578125" bestFit="1" customWidth="1"/>
    <col min="14" max="14" width="9.28515625" customWidth="1"/>
    <col min="15" max="16" width="9.42578125" bestFit="1" customWidth="1"/>
    <col min="17" max="17" width="8.140625" customWidth="1"/>
    <col min="18" max="18" width="9.42578125" hidden="1" customWidth="1"/>
    <col min="19" max="19" width="9" hidden="1" customWidth="1"/>
    <col min="20" max="20" width="9.42578125" bestFit="1" customWidth="1"/>
    <col min="21" max="21" width="8.7109375" customWidth="1"/>
    <col min="22" max="22" width="11.140625" bestFit="1" customWidth="1"/>
    <col min="23" max="23" width="7.5703125" customWidth="1"/>
    <col min="24" max="24" width="7.42578125" customWidth="1"/>
    <col min="25" max="25" width="8" customWidth="1"/>
    <col min="26" max="26" width="7" customWidth="1"/>
    <col min="27" max="27" width="9.7109375" bestFit="1" customWidth="1"/>
    <col min="28" max="28" width="9.5703125" customWidth="1"/>
    <col min="29" max="29" width="9" customWidth="1"/>
    <col min="30" max="31" width="9.140625" hidden="1" customWidth="1"/>
    <col min="32" max="32" width="12.42578125" bestFit="1" customWidth="1"/>
    <col min="33" max="33" width="10.7109375" customWidth="1"/>
    <col min="34" max="36" width="9.42578125" bestFit="1" customWidth="1"/>
    <col min="37" max="37" width="9.42578125" customWidth="1"/>
    <col min="38" max="38" width="8.140625" customWidth="1"/>
    <col min="39" max="41" width="9.42578125" bestFit="1" customWidth="1"/>
    <col min="42" max="42" width="9.28515625" customWidth="1"/>
    <col min="43" max="43" width="11" customWidth="1"/>
  </cols>
  <sheetData>
    <row r="1" spans="1:43" ht="23.25" customHeight="1">
      <c r="AH1" s="223" t="s">
        <v>1</v>
      </c>
      <c r="AI1" s="223"/>
      <c r="AJ1" s="223"/>
      <c r="AK1" s="223"/>
      <c r="AL1" s="223"/>
      <c r="AM1" s="223"/>
      <c r="AN1" s="223"/>
      <c r="AO1" s="223"/>
    </row>
    <row r="2" spans="1:43" ht="30" customHeight="1">
      <c r="AH2" s="223" t="s">
        <v>2</v>
      </c>
      <c r="AI2" s="223"/>
      <c r="AJ2" s="223"/>
      <c r="AK2" s="223"/>
      <c r="AL2" s="223"/>
      <c r="AM2" s="223"/>
      <c r="AN2" s="223"/>
      <c r="AO2" s="223"/>
    </row>
    <row r="3" spans="1:43" ht="30" customHeight="1">
      <c r="AG3" s="223" t="s">
        <v>52</v>
      </c>
      <c r="AH3" s="223"/>
      <c r="AI3" s="223"/>
      <c r="AJ3" s="223"/>
      <c r="AK3" s="223"/>
      <c r="AL3" s="223"/>
      <c r="AM3" s="223"/>
      <c r="AN3" s="223"/>
      <c r="AO3" s="223"/>
    </row>
    <row r="4" spans="1:43" ht="38.25" customHeight="1">
      <c r="AG4" s="182" t="s">
        <v>1</v>
      </c>
      <c r="AH4" s="182"/>
      <c r="AI4" s="182"/>
      <c r="AJ4" s="182"/>
      <c r="AK4" s="182"/>
      <c r="AL4" s="182"/>
      <c r="AM4" s="182"/>
      <c r="AN4" s="182"/>
      <c r="AO4" s="182"/>
    </row>
    <row r="5" spans="1:43" ht="30" customHeight="1">
      <c r="AG5" s="182" t="s">
        <v>2</v>
      </c>
      <c r="AH5" s="182"/>
      <c r="AI5" s="182"/>
      <c r="AJ5" s="182"/>
      <c r="AK5" s="182"/>
      <c r="AL5" s="182"/>
      <c r="AM5" s="182"/>
      <c r="AN5" s="182"/>
      <c r="AO5" s="182"/>
    </row>
    <row r="6" spans="1:43" ht="28.5" customHeight="1">
      <c r="S6" t="s">
        <v>94</v>
      </c>
      <c r="AG6" s="182" t="s">
        <v>130</v>
      </c>
      <c r="AH6" s="182"/>
      <c r="AI6" s="182"/>
      <c r="AJ6" s="182"/>
      <c r="AK6" s="182"/>
      <c r="AL6" s="182"/>
      <c r="AM6" s="182"/>
      <c r="AN6" s="182"/>
      <c r="AO6" s="182"/>
    </row>
    <row r="7" spans="1:43" ht="23.25">
      <c r="T7" s="5"/>
      <c r="U7" s="2"/>
      <c r="V7" s="2"/>
      <c r="W7" s="2"/>
      <c r="AG7" s="182" t="s">
        <v>139</v>
      </c>
      <c r="AH7" s="182"/>
      <c r="AI7" s="182"/>
      <c r="AJ7" s="182"/>
      <c r="AK7" s="182"/>
      <c r="AL7" s="182"/>
      <c r="AM7" s="182"/>
      <c r="AN7" s="182"/>
      <c r="AO7" s="182"/>
    </row>
    <row r="8" spans="1:43" ht="15.75">
      <c r="N8" t="s">
        <v>94</v>
      </c>
      <c r="T8" s="5"/>
      <c r="U8" s="2"/>
      <c r="V8" s="2"/>
      <c r="W8" s="2"/>
    </row>
    <row r="9" spans="1:43" ht="26.25">
      <c r="A9" s="205" t="s">
        <v>124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</row>
    <row r="10" spans="1:43" ht="26.25">
      <c r="A10" s="205" t="s">
        <v>123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</row>
    <row r="13" spans="1:43" ht="23.25" customHeight="1">
      <c r="A13" s="224" t="s">
        <v>97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</row>
    <row r="14" spans="1:43" ht="20.25">
      <c r="A14" s="190" t="s">
        <v>50</v>
      </c>
      <c r="B14" s="190" t="s">
        <v>56</v>
      </c>
      <c r="C14" s="90"/>
      <c r="D14" s="203" t="s">
        <v>67</v>
      </c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</row>
    <row r="15" spans="1:43" ht="87.75" customHeight="1">
      <c r="A15" s="190"/>
      <c r="B15" s="190"/>
      <c r="C15" s="202" t="s">
        <v>68</v>
      </c>
      <c r="D15" s="187" t="s">
        <v>69</v>
      </c>
      <c r="E15" s="187" t="s">
        <v>70</v>
      </c>
      <c r="F15" s="187" t="s">
        <v>71</v>
      </c>
      <c r="G15" s="188" t="s">
        <v>72</v>
      </c>
      <c r="H15" s="188" t="s">
        <v>73</v>
      </c>
      <c r="I15" s="188" t="s">
        <v>74</v>
      </c>
      <c r="J15" s="189" t="s">
        <v>120</v>
      </c>
      <c r="K15" s="189" t="s">
        <v>75</v>
      </c>
      <c r="L15" s="189"/>
      <c r="M15" s="189" t="s">
        <v>76</v>
      </c>
      <c r="N15" s="189"/>
      <c r="O15" s="189" t="s">
        <v>77</v>
      </c>
      <c r="P15" s="189" t="s">
        <v>78</v>
      </c>
      <c r="Q15" s="189"/>
      <c r="R15" s="189" t="s">
        <v>79</v>
      </c>
      <c r="S15" s="189"/>
      <c r="T15" s="189" t="s">
        <v>80</v>
      </c>
      <c r="U15" s="189"/>
      <c r="V15" s="189" t="s">
        <v>81</v>
      </c>
      <c r="W15" s="189"/>
      <c r="X15" s="40" t="s">
        <v>82</v>
      </c>
      <c r="Y15" s="189" t="s">
        <v>83</v>
      </c>
      <c r="Z15" s="189"/>
      <c r="AA15" s="189" t="s">
        <v>84</v>
      </c>
      <c r="AB15" s="189"/>
      <c r="AC15" s="27" t="s">
        <v>85</v>
      </c>
      <c r="AD15" s="189" t="s">
        <v>86</v>
      </c>
      <c r="AE15" s="189"/>
      <c r="AF15" s="189" t="s">
        <v>128</v>
      </c>
      <c r="AG15" s="189"/>
      <c r="AH15" s="189" t="s">
        <v>121</v>
      </c>
      <c r="AI15" s="189" t="s">
        <v>118</v>
      </c>
      <c r="AJ15" s="189" t="s">
        <v>88</v>
      </c>
      <c r="AK15" s="194" t="s">
        <v>137</v>
      </c>
      <c r="AL15" s="189" t="s">
        <v>89</v>
      </c>
      <c r="AM15" s="189" t="s">
        <v>90</v>
      </c>
      <c r="AN15" s="189"/>
      <c r="AO15" s="183" t="s">
        <v>91</v>
      </c>
      <c r="AP15" s="204" t="s">
        <v>122</v>
      </c>
      <c r="AQ15" s="204" t="s">
        <v>117</v>
      </c>
    </row>
    <row r="16" spans="1:43" ht="37.5" customHeight="1">
      <c r="A16" s="190"/>
      <c r="B16" s="190"/>
      <c r="C16" s="202"/>
      <c r="D16" s="187"/>
      <c r="E16" s="187"/>
      <c r="F16" s="187"/>
      <c r="G16" s="188"/>
      <c r="H16" s="188"/>
      <c r="I16" s="188"/>
      <c r="J16" s="189"/>
      <c r="K16" s="197">
        <v>0.5</v>
      </c>
      <c r="L16" s="197"/>
      <c r="M16" s="197">
        <v>0.5</v>
      </c>
      <c r="N16" s="197"/>
      <c r="O16" s="189"/>
      <c r="P16" s="191">
        <v>0.1333</v>
      </c>
      <c r="Q16" s="191"/>
      <c r="R16" s="191">
        <v>5.2699999999999997E-2</v>
      </c>
      <c r="S16" s="191"/>
      <c r="T16" s="197">
        <v>0.4</v>
      </c>
      <c r="U16" s="197"/>
      <c r="V16" s="191">
        <v>0.14560000000000001</v>
      </c>
      <c r="W16" s="191"/>
      <c r="X16" s="28"/>
      <c r="Y16" s="196">
        <v>0.34</v>
      </c>
      <c r="Z16" s="196"/>
      <c r="AA16" s="191">
        <v>3.7000000000000002E-3</v>
      </c>
      <c r="AB16" s="191"/>
      <c r="AC16" s="29"/>
      <c r="AD16" s="191"/>
      <c r="AE16" s="191"/>
      <c r="AF16" s="191">
        <v>1.0192000000000001</v>
      </c>
      <c r="AG16" s="191"/>
      <c r="AH16" s="189"/>
      <c r="AI16" s="189"/>
      <c r="AJ16" s="189"/>
      <c r="AK16" s="195"/>
      <c r="AL16" s="189"/>
      <c r="AM16" s="111" t="s">
        <v>92</v>
      </c>
      <c r="AN16" s="111" t="s">
        <v>93</v>
      </c>
      <c r="AO16" s="183"/>
      <c r="AP16" s="204"/>
      <c r="AQ16" s="204"/>
    </row>
    <row r="17" spans="1:43">
      <c r="A17" s="41">
        <v>1</v>
      </c>
      <c r="B17" s="41">
        <v>2</v>
      </c>
      <c r="C17" s="95"/>
      <c r="D17" s="43">
        <v>3</v>
      </c>
      <c r="E17" s="43">
        <v>4</v>
      </c>
      <c r="F17" s="43">
        <v>5</v>
      </c>
      <c r="G17" s="44">
        <v>5</v>
      </c>
      <c r="H17" s="44">
        <v>6</v>
      </c>
      <c r="I17" s="44">
        <v>7</v>
      </c>
      <c r="J17" s="45">
        <v>8</v>
      </c>
      <c r="K17" s="45">
        <v>9</v>
      </c>
      <c r="L17" s="45">
        <v>10</v>
      </c>
      <c r="M17" s="45">
        <v>11</v>
      </c>
      <c r="N17" s="45">
        <v>12</v>
      </c>
      <c r="O17" s="45">
        <v>13</v>
      </c>
      <c r="P17" s="45">
        <v>14</v>
      </c>
      <c r="Q17" s="45">
        <v>15</v>
      </c>
      <c r="R17" s="45">
        <v>15</v>
      </c>
      <c r="S17" s="45">
        <v>16</v>
      </c>
      <c r="T17" s="45">
        <v>16</v>
      </c>
      <c r="U17" s="45">
        <v>17</v>
      </c>
      <c r="V17" s="45">
        <v>18</v>
      </c>
      <c r="W17" s="45">
        <v>19</v>
      </c>
      <c r="X17" s="46">
        <v>20</v>
      </c>
      <c r="Y17" s="45">
        <v>21</v>
      </c>
      <c r="Z17" s="45">
        <v>22</v>
      </c>
      <c r="AA17" s="45">
        <v>23</v>
      </c>
      <c r="AB17" s="45">
        <v>24</v>
      </c>
      <c r="AC17" s="47">
        <v>25</v>
      </c>
      <c r="AD17" s="45"/>
      <c r="AE17" s="45"/>
      <c r="AF17" s="45">
        <v>26</v>
      </c>
      <c r="AG17" s="45">
        <v>27</v>
      </c>
      <c r="AH17" s="45">
        <v>28</v>
      </c>
      <c r="AI17" s="45">
        <v>29</v>
      </c>
      <c r="AJ17" s="45">
        <v>30</v>
      </c>
      <c r="AK17" s="45">
        <v>31</v>
      </c>
      <c r="AL17" s="45">
        <v>32</v>
      </c>
      <c r="AM17" s="45">
        <v>33</v>
      </c>
      <c r="AN17" s="45">
        <v>34</v>
      </c>
      <c r="AO17" s="48">
        <v>35</v>
      </c>
      <c r="AP17" s="204"/>
      <c r="AQ17" s="204"/>
    </row>
    <row r="18" spans="1:43" ht="18.75" customHeight="1">
      <c r="A18" s="221" t="s">
        <v>5</v>
      </c>
      <c r="B18" s="222"/>
      <c r="C18" s="52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88"/>
      <c r="AQ18" s="88"/>
    </row>
    <row r="19" spans="1:43" ht="18.75">
      <c r="A19" s="13">
        <v>1</v>
      </c>
      <c r="B19" s="11" t="s">
        <v>45</v>
      </c>
      <c r="C19" s="51"/>
      <c r="D19" s="39">
        <v>30</v>
      </c>
      <c r="E19" s="31">
        <f>D19*0.0167</f>
        <v>0.501</v>
      </c>
      <c r="F19" s="31"/>
      <c r="G19" s="31">
        <v>4</v>
      </c>
      <c r="H19" s="33">
        <v>1.57</v>
      </c>
      <c r="I19" s="33">
        <v>223.1</v>
      </c>
      <c r="J19" s="78">
        <f>I19/167.25</f>
        <v>1.333931240657698</v>
      </c>
      <c r="K19" s="33">
        <v>50</v>
      </c>
      <c r="L19" s="78">
        <f>J19*K19%</f>
        <v>0.66696562032884898</v>
      </c>
      <c r="M19" s="33">
        <v>50</v>
      </c>
      <c r="N19" s="78">
        <f>J19*M19/100</f>
        <v>0.66696562032884898</v>
      </c>
      <c r="O19" s="78">
        <f>N19+L19+J19</f>
        <v>2.6678624813153959</v>
      </c>
      <c r="P19" s="33">
        <v>13.33</v>
      </c>
      <c r="Q19" s="78">
        <f>O19*P19/100</f>
        <v>0.35562606875934227</v>
      </c>
      <c r="R19" s="33"/>
      <c r="S19" s="33"/>
      <c r="T19" s="33">
        <v>40</v>
      </c>
      <c r="U19" s="78">
        <f>O19*T19/100</f>
        <v>1.0671449925261585</v>
      </c>
      <c r="V19" s="78">
        <v>14.56</v>
      </c>
      <c r="W19" s="78">
        <f>O19*V19/100</f>
        <v>0.3884407772795217</v>
      </c>
      <c r="X19" s="78">
        <f>O19+Q19+S19+U19+W19</f>
        <v>4.4790743198804179</v>
      </c>
      <c r="Y19" s="78">
        <v>34</v>
      </c>
      <c r="Z19" s="78">
        <f>X19*Y19/100</f>
        <v>1.5228852687593422</v>
      </c>
      <c r="AA19" s="78">
        <v>0.37</v>
      </c>
      <c r="AB19" s="78">
        <f>X19*AA19/100</f>
        <v>1.6572574983557548E-2</v>
      </c>
      <c r="AC19" s="78">
        <f>AB19+Z19+X19</f>
        <v>6.018532163623318</v>
      </c>
      <c r="AD19" s="78"/>
      <c r="AE19" s="78">
        <f>AC19*AD19/100</f>
        <v>0</v>
      </c>
      <c r="AF19" s="78">
        <v>101.92</v>
      </c>
      <c r="AG19" s="78">
        <f>X19*AF19/100</f>
        <v>4.5650725468221216</v>
      </c>
      <c r="AH19" s="33">
        <v>2.4300000000000002</v>
      </c>
      <c r="AI19" s="33">
        <v>0.14000000000000001</v>
      </c>
      <c r="AJ19" s="33">
        <v>0.18</v>
      </c>
      <c r="AK19" s="33">
        <v>0.25</v>
      </c>
      <c r="AL19" s="78">
        <f>AC19+AG19+AH19+AI19+AJ19+AK19</f>
        <v>13.583604710445439</v>
      </c>
      <c r="AM19" s="33">
        <v>50</v>
      </c>
      <c r="AN19" s="78">
        <f>AL19*AM19/100</f>
        <v>6.7918023552227194</v>
      </c>
      <c r="AO19" s="78">
        <f>(AL19*E19)+(AN19*E19)</f>
        <v>10.208078939899748</v>
      </c>
      <c r="AP19" s="88">
        <v>9.2494807074604193</v>
      </c>
      <c r="AQ19" s="88">
        <f>AO19/AP19*100</f>
        <v>110.36380595578889</v>
      </c>
    </row>
    <row r="20" spans="1:43" ht="18.75">
      <c r="A20" s="13">
        <v>2</v>
      </c>
      <c r="B20" s="11" t="s">
        <v>58</v>
      </c>
      <c r="C20" s="51"/>
      <c r="D20" s="39">
        <v>17</v>
      </c>
      <c r="E20" s="31">
        <f t="shared" ref="E20:E39" si="0">D20*0.0167</f>
        <v>0.28389999999999999</v>
      </c>
      <c r="F20" s="31"/>
      <c r="G20" s="31">
        <v>4</v>
      </c>
      <c r="H20" s="33">
        <v>1.57</v>
      </c>
      <c r="I20" s="33">
        <v>223.1</v>
      </c>
      <c r="J20" s="78">
        <f t="shared" ref="J20:J29" si="1">I20/167.25</f>
        <v>1.333931240657698</v>
      </c>
      <c r="K20" s="33">
        <v>50</v>
      </c>
      <c r="L20" s="78">
        <f t="shared" ref="L20:L25" si="2">J20*K20%</f>
        <v>0.66696562032884898</v>
      </c>
      <c r="M20" s="33">
        <v>50</v>
      </c>
      <c r="N20" s="78">
        <f t="shared" ref="N20:N25" si="3">J20*M20/100</f>
        <v>0.66696562032884898</v>
      </c>
      <c r="O20" s="78">
        <f t="shared" ref="O20:O25" si="4">N20+L20+J20</f>
        <v>2.6678624813153959</v>
      </c>
      <c r="P20" s="33">
        <v>13.33</v>
      </c>
      <c r="Q20" s="78">
        <f t="shared" ref="Q20:Q24" si="5">O20*P20/100</f>
        <v>0.35562606875934227</v>
      </c>
      <c r="R20" s="33"/>
      <c r="S20" s="33"/>
      <c r="T20" s="33">
        <v>40</v>
      </c>
      <c r="U20" s="78">
        <f t="shared" ref="U20:U24" si="6">O20*T20/100</f>
        <v>1.0671449925261585</v>
      </c>
      <c r="V20" s="78">
        <v>14.56</v>
      </c>
      <c r="W20" s="78">
        <f t="shared" ref="W20:W24" si="7">O20*V20/100</f>
        <v>0.3884407772795217</v>
      </c>
      <c r="X20" s="78">
        <f t="shared" ref="X20:X25" si="8">O20+Q20+S20+U20+W20</f>
        <v>4.4790743198804179</v>
      </c>
      <c r="Y20" s="78">
        <v>34</v>
      </c>
      <c r="Z20" s="78">
        <f t="shared" ref="Z20:Z24" si="9">X20*Y20/100</f>
        <v>1.5228852687593422</v>
      </c>
      <c r="AA20" s="78">
        <v>0.37</v>
      </c>
      <c r="AB20" s="78">
        <f t="shared" ref="AB20:AB24" si="10">X20*AA20/100</f>
        <v>1.6572574983557548E-2</v>
      </c>
      <c r="AC20" s="78">
        <f t="shared" ref="AC20:AC24" si="11">AB20+Z20+X20</f>
        <v>6.018532163623318</v>
      </c>
      <c r="AD20" s="78"/>
      <c r="AE20" s="78">
        <f t="shared" ref="AE20:AE24" si="12">AC20*AD20/100</f>
        <v>0</v>
      </c>
      <c r="AF20" s="78">
        <v>101.92</v>
      </c>
      <c r="AG20" s="78">
        <f t="shared" ref="AG20:AG24" si="13">X20*AF20/100</f>
        <v>4.5650725468221216</v>
      </c>
      <c r="AH20" s="33">
        <v>2.4300000000000002</v>
      </c>
      <c r="AI20" s="33">
        <v>0.14000000000000001</v>
      </c>
      <c r="AJ20" s="33">
        <v>0.18</v>
      </c>
      <c r="AK20" s="33">
        <v>0.25</v>
      </c>
      <c r="AL20" s="78">
        <f t="shared" ref="AL20:AL25" si="14">AC20+AG20+AH20+AI20+AJ20+AK20</f>
        <v>13.583604710445439</v>
      </c>
      <c r="AM20" s="33">
        <v>50</v>
      </c>
      <c r="AN20" s="78">
        <f t="shared" ref="AN20:AN43" si="15">AL20*AM20/100</f>
        <v>6.7918023552227194</v>
      </c>
      <c r="AO20" s="78">
        <f t="shared" ref="AO20:AO43" si="16">(AL20*E20)+(AN20*E20)</f>
        <v>5.7845780659431894</v>
      </c>
      <c r="AP20" s="88">
        <v>5.2413724008942379</v>
      </c>
      <c r="AQ20" s="88">
        <f t="shared" ref="AQ20:AQ83" si="17">AO20/AP20*100</f>
        <v>110.36380595578888</v>
      </c>
    </row>
    <row r="21" spans="1:43" ht="18.75">
      <c r="A21" s="13">
        <v>3</v>
      </c>
      <c r="B21" s="11" t="s">
        <v>7</v>
      </c>
      <c r="C21" s="51">
        <v>4</v>
      </c>
      <c r="D21" s="39">
        <v>47</v>
      </c>
      <c r="E21" s="31">
        <f t="shared" si="0"/>
        <v>0.78489999999999993</v>
      </c>
      <c r="F21" s="31"/>
      <c r="G21" s="31">
        <v>4</v>
      </c>
      <c r="H21" s="33">
        <v>1.57</v>
      </c>
      <c r="I21" s="33">
        <v>223.1</v>
      </c>
      <c r="J21" s="78">
        <f t="shared" si="1"/>
        <v>1.333931240657698</v>
      </c>
      <c r="K21" s="33">
        <v>50</v>
      </c>
      <c r="L21" s="78">
        <f t="shared" si="2"/>
        <v>0.66696562032884898</v>
      </c>
      <c r="M21" s="33">
        <v>50</v>
      </c>
      <c r="N21" s="78">
        <f t="shared" si="3"/>
        <v>0.66696562032884898</v>
      </c>
      <c r="O21" s="78">
        <f t="shared" si="4"/>
        <v>2.6678624813153959</v>
      </c>
      <c r="P21" s="33">
        <v>13.33</v>
      </c>
      <c r="Q21" s="78">
        <f t="shared" si="5"/>
        <v>0.35562606875934227</v>
      </c>
      <c r="R21" s="33"/>
      <c r="S21" s="33"/>
      <c r="T21" s="33">
        <v>40</v>
      </c>
      <c r="U21" s="78">
        <f t="shared" si="6"/>
        <v>1.0671449925261585</v>
      </c>
      <c r="V21" s="78">
        <v>14.56</v>
      </c>
      <c r="W21" s="78">
        <f t="shared" si="7"/>
        <v>0.3884407772795217</v>
      </c>
      <c r="X21" s="78">
        <f t="shared" si="8"/>
        <v>4.4790743198804179</v>
      </c>
      <c r="Y21" s="78">
        <v>34</v>
      </c>
      <c r="Z21" s="78">
        <f t="shared" si="9"/>
        <v>1.5228852687593422</v>
      </c>
      <c r="AA21" s="78">
        <v>0.37</v>
      </c>
      <c r="AB21" s="78">
        <f t="shared" si="10"/>
        <v>1.6572574983557548E-2</v>
      </c>
      <c r="AC21" s="78">
        <f t="shared" si="11"/>
        <v>6.018532163623318</v>
      </c>
      <c r="AD21" s="78"/>
      <c r="AE21" s="78">
        <f t="shared" si="12"/>
        <v>0</v>
      </c>
      <c r="AF21" s="78">
        <v>101.92</v>
      </c>
      <c r="AG21" s="78">
        <f t="shared" si="13"/>
        <v>4.5650725468221216</v>
      </c>
      <c r="AH21" s="33">
        <v>2.4300000000000002</v>
      </c>
      <c r="AI21" s="33">
        <v>0.14000000000000001</v>
      </c>
      <c r="AJ21" s="33">
        <v>0.18</v>
      </c>
      <c r="AK21" s="33">
        <v>0.25</v>
      </c>
      <c r="AL21" s="78">
        <f t="shared" si="14"/>
        <v>13.583604710445439</v>
      </c>
      <c r="AM21" s="33">
        <v>50</v>
      </c>
      <c r="AN21" s="78">
        <f t="shared" si="15"/>
        <v>6.7918023552227194</v>
      </c>
      <c r="AO21" s="78">
        <f t="shared" si="16"/>
        <v>15.992657005842936</v>
      </c>
      <c r="AP21" s="88">
        <v>14.490853108354656</v>
      </c>
      <c r="AQ21" s="88">
        <f t="shared" si="17"/>
        <v>110.36380595578889</v>
      </c>
    </row>
    <row r="22" spans="1:43" ht="37.5">
      <c r="A22" s="13">
        <v>4</v>
      </c>
      <c r="B22" s="11" t="s">
        <v>36</v>
      </c>
      <c r="C22" s="51"/>
      <c r="D22" s="39">
        <v>25</v>
      </c>
      <c r="E22" s="31">
        <f t="shared" si="0"/>
        <v>0.41749999999999998</v>
      </c>
      <c r="F22" s="31"/>
      <c r="G22" s="31">
        <v>4</v>
      </c>
      <c r="H22" s="33">
        <v>1.57</v>
      </c>
      <c r="I22" s="33">
        <v>223.1</v>
      </c>
      <c r="J22" s="78">
        <f t="shared" si="1"/>
        <v>1.333931240657698</v>
      </c>
      <c r="K22" s="33">
        <v>50</v>
      </c>
      <c r="L22" s="78">
        <f t="shared" si="2"/>
        <v>0.66696562032884898</v>
      </c>
      <c r="M22" s="33">
        <v>50</v>
      </c>
      <c r="N22" s="78">
        <f t="shared" si="3"/>
        <v>0.66696562032884898</v>
      </c>
      <c r="O22" s="78">
        <f t="shared" si="4"/>
        <v>2.6678624813153959</v>
      </c>
      <c r="P22" s="33">
        <v>13.33</v>
      </c>
      <c r="Q22" s="78">
        <f t="shared" si="5"/>
        <v>0.35562606875934227</v>
      </c>
      <c r="R22" s="33"/>
      <c r="S22" s="33"/>
      <c r="T22" s="33">
        <v>40</v>
      </c>
      <c r="U22" s="78">
        <f t="shared" si="6"/>
        <v>1.0671449925261585</v>
      </c>
      <c r="V22" s="78">
        <v>14.56</v>
      </c>
      <c r="W22" s="78">
        <f t="shared" si="7"/>
        <v>0.3884407772795217</v>
      </c>
      <c r="X22" s="78">
        <f t="shared" si="8"/>
        <v>4.4790743198804179</v>
      </c>
      <c r="Y22" s="78">
        <v>34</v>
      </c>
      <c r="Z22" s="78">
        <f t="shared" si="9"/>
        <v>1.5228852687593422</v>
      </c>
      <c r="AA22" s="78">
        <v>0.37</v>
      </c>
      <c r="AB22" s="78">
        <f t="shared" si="10"/>
        <v>1.6572574983557548E-2</v>
      </c>
      <c r="AC22" s="78">
        <f t="shared" si="11"/>
        <v>6.018532163623318</v>
      </c>
      <c r="AD22" s="78"/>
      <c r="AE22" s="78">
        <f t="shared" si="12"/>
        <v>0</v>
      </c>
      <c r="AF22" s="78">
        <v>101.92</v>
      </c>
      <c r="AG22" s="78">
        <f t="shared" si="13"/>
        <v>4.5650725468221216</v>
      </c>
      <c r="AH22" s="33">
        <v>2.4300000000000002</v>
      </c>
      <c r="AI22" s="33">
        <v>0.14000000000000001</v>
      </c>
      <c r="AJ22" s="33">
        <v>0.18</v>
      </c>
      <c r="AK22" s="33">
        <v>0.25</v>
      </c>
      <c r="AL22" s="78">
        <f t="shared" si="14"/>
        <v>13.583604710445439</v>
      </c>
      <c r="AM22" s="33">
        <v>50</v>
      </c>
      <c r="AN22" s="78">
        <f t="shared" si="15"/>
        <v>6.7918023552227194</v>
      </c>
      <c r="AO22" s="78">
        <f t="shared" si="16"/>
        <v>8.5067324499164556</v>
      </c>
      <c r="AP22" s="88">
        <v>7.7079005895503494</v>
      </c>
      <c r="AQ22" s="88">
        <f t="shared" si="17"/>
        <v>110.36380595578889</v>
      </c>
    </row>
    <row r="23" spans="1:43" ht="37.5">
      <c r="A23" s="13">
        <v>5</v>
      </c>
      <c r="B23" s="11" t="s">
        <v>37</v>
      </c>
      <c r="C23" s="51">
        <v>4</v>
      </c>
      <c r="D23" s="39">
        <v>30</v>
      </c>
      <c r="E23" s="31">
        <f t="shared" si="0"/>
        <v>0.501</v>
      </c>
      <c r="F23" s="31"/>
      <c r="G23" s="31">
        <v>4</v>
      </c>
      <c r="H23" s="33">
        <v>1.57</v>
      </c>
      <c r="I23" s="33">
        <v>223.1</v>
      </c>
      <c r="J23" s="78">
        <f t="shared" si="1"/>
        <v>1.333931240657698</v>
      </c>
      <c r="K23" s="33">
        <v>50</v>
      </c>
      <c r="L23" s="78">
        <f t="shared" si="2"/>
        <v>0.66696562032884898</v>
      </c>
      <c r="M23" s="33">
        <v>50</v>
      </c>
      <c r="N23" s="78">
        <f t="shared" si="3"/>
        <v>0.66696562032884898</v>
      </c>
      <c r="O23" s="78">
        <f t="shared" si="4"/>
        <v>2.6678624813153959</v>
      </c>
      <c r="P23" s="33">
        <v>13.33</v>
      </c>
      <c r="Q23" s="78">
        <f t="shared" si="5"/>
        <v>0.35562606875934227</v>
      </c>
      <c r="R23" s="33"/>
      <c r="S23" s="33"/>
      <c r="T23" s="33">
        <v>40</v>
      </c>
      <c r="U23" s="78">
        <f t="shared" si="6"/>
        <v>1.0671449925261585</v>
      </c>
      <c r="V23" s="78">
        <v>14.56</v>
      </c>
      <c r="W23" s="78">
        <f t="shared" si="7"/>
        <v>0.3884407772795217</v>
      </c>
      <c r="X23" s="78">
        <f t="shared" si="8"/>
        <v>4.4790743198804179</v>
      </c>
      <c r="Y23" s="78">
        <v>34</v>
      </c>
      <c r="Z23" s="78">
        <f t="shared" si="9"/>
        <v>1.5228852687593422</v>
      </c>
      <c r="AA23" s="78">
        <v>0.37</v>
      </c>
      <c r="AB23" s="78">
        <f t="shared" si="10"/>
        <v>1.6572574983557548E-2</v>
      </c>
      <c r="AC23" s="78">
        <f t="shared" si="11"/>
        <v>6.018532163623318</v>
      </c>
      <c r="AD23" s="78"/>
      <c r="AE23" s="78">
        <f t="shared" si="12"/>
        <v>0</v>
      </c>
      <c r="AF23" s="78">
        <v>101.92</v>
      </c>
      <c r="AG23" s="78">
        <f t="shared" si="13"/>
        <v>4.5650725468221216</v>
      </c>
      <c r="AH23" s="33">
        <v>2.4300000000000002</v>
      </c>
      <c r="AI23" s="33">
        <v>0.14000000000000001</v>
      </c>
      <c r="AJ23" s="33">
        <v>0.18</v>
      </c>
      <c r="AK23" s="33">
        <v>0.25</v>
      </c>
      <c r="AL23" s="78">
        <f t="shared" si="14"/>
        <v>13.583604710445439</v>
      </c>
      <c r="AM23" s="33">
        <v>50</v>
      </c>
      <c r="AN23" s="78">
        <f t="shared" si="15"/>
        <v>6.7918023552227194</v>
      </c>
      <c r="AO23" s="78">
        <f t="shared" si="16"/>
        <v>10.208078939899748</v>
      </c>
      <c r="AP23" s="88">
        <v>9.2494807074604193</v>
      </c>
      <c r="AQ23" s="88">
        <f t="shared" si="17"/>
        <v>110.36380595578889</v>
      </c>
    </row>
    <row r="24" spans="1:43" ht="18.75">
      <c r="A24" s="13">
        <v>6</v>
      </c>
      <c r="B24" s="11" t="s">
        <v>9</v>
      </c>
      <c r="C24" s="51"/>
      <c r="D24" s="39">
        <v>20</v>
      </c>
      <c r="E24" s="31">
        <f t="shared" si="0"/>
        <v>0.33399999999999996</v>
      </c>
      <c r="F24" s="31"/>
      <c r="G24" s="31">
        <v>4</v>
      </c>
      <c r="H24" s="33">
        <v>1.57</v>
      </c>
      <c r="I24" s="33">
        <v>223.1</v>
      </c>
      <c r="J24" s="78">
        <f t="shared" si="1"/>
        <v>1.333931240657698</v>
      </c>
      <c r="K24" s="33">
        <v>50</v>
      </c>
      <c r="L24" s="78">
        <f t="shared" si="2"/>
        <v>0.66696562032884898</v>
      </c>
      <c r="M24" s="33">
        <v>50</v>
      </c>
      <c r="N24" s="78">
        <f t="shared" si="3"/>
        <v>0.66696562032884898</v>
      </c>
      <c r="O24" s="78">
        <f t="shared" si="4"/>
        <v>2.6678624813153959</v>
      </c>
      <c r="P24" s="33">
        <v>13.33</v>
      </c>
      <c r="Q24" s="78">
        <f t="shared" si="5"/>
        <v>0.35562606875934227</v>
      </c>
      <c r="R24" s="33"/>
      <c r="S24" s="33"/>
      <c r="T24" s="33">
        <v>40</v>
      </c>
      <c r="U24" s="78">
        <f t="shared" si="6"/>
        <v>1.0671449925261585</v>
      </c>
      <c r="V24" s="78">
        <v>14.56</v>
      </c>
      <c r="W24" s="78">
        <f t="shared" si="7"/>
        <v>0.3884407772795217</v>
      </c>
      <c r="X24" s="78">
        <f t="shared" si="8"/>
        <v>4.4790743198804179</v>
      </c>
      <c r="Y24" s="78">
        <v>34</v>
      </c>
      <c r="Z24" s="78">
        <f t="shared" si="9"/>
        <v>1.5228852687593422</v>
      </c>
      <c r="AA24" s="78">
        <v>0.37</v>
      </c>
      <c r="AB24" s="78">
        <f t="shared" si="10"/>
        <v>1.6572574983557548E-2</v>
      </c>
      <c r="AC24" s="78">
        <f t="shared" si="11"/>
        <v>6.018532163623318</v>
      </c>
      <c r="AD24" s="78"/>
      <c r="AE24" s="78">
        <f t="shared" si="12"/>
        <v>0</v>
      </c>
      <c r="AF24" s="78">
        <v>101.92</v>
      </c>
      <c r="AG24" s="78">
        <f t="shared" si="13"/>
        <v>4.5650725468221216</v>
      </c>
      <c r="AH24" s="33">
        <v>2.4300000000000002</v>
      </c>
      <c r="AI24" s="33">
        <v>0.14000000000000001</v>
      </c>
      <c r="AJ24" s="33">
        <v>0.18</v>
      </c>
      <c r="AK24" s="33">
        <v>0.25</v>
      </c>
      <c r="AL24" s="78">
        <f t="shared" si="14"/>
        <v>13.583604710445439</v>
      </c>
      <c r="AM24" s="33">
        <v>50</v>
      </c>
      <c r="AN24" s="78">
        <f t="shared" si="15"/>
        <v>6.7918023552227194</v>
      </c>
      <c r="AO24" s="78">
        <f t="shared" si="16"/>
        <v>6.8053859599331634</v>
      </c>
      <c r="AP24" s="88">
        <v>6.1663204716402795</v>
      </c>
      <c r="AQ24" s="88">
        <f t="shared" si="17"/>
        <v>110.36380595578888</v>
      </c>
    </row>
    <row r="25" spans="1:43" ht="38.25">
      <c r="A25" s="13">
        <v>7</v>
      </c>
      <c r="B25" s="12" t="s">
        <v>10</v>
      </c>
      <c r="C25" s="38"/>
      <c r="D25" s="39">
        <v>15</v>
      </c>
      <c r="E25" s="31">
        <f t="shared" si="0"/>
        <v>0.2505</v>
      </c>
      <c r="F25" s="31"/>
      <c r="G25" s="31">
        <v>4</v>
      </c>
      <c r="H25" s="33">
        <v>1.57</v>
      </c>
      <c r="I25" s="33">
        <v>223.1</v>
      </c>
      <c r="J25" s="78">
        <f t="shared" si="1"/>
        <v>1.333931240657698</v>
      </c>
      <c r="K25" s="33">
        <v>50</v>
      </c>
      <c r="L25" s="78">
        <f t="shared" si="2"/>
        <v>0.66696562032884898</v>
      </c>
      <c r="M25" s="33">
        <v>50</v>
      </c>
      <c r="N25" s="78">
        <f t="shared" si="3"/>
        <v>0.66696562032884898</v>
      </c>
      <c r="O25" s="78">
        <f t="shared" si="4"/>
        <v>2.6678624813153959</v>
      </c>
      <c r="P25" s="33">
        <v>13.33</v>
      </c>
      <c r="Q25" s="78">
        <f t="shared" ref="Q25" si="18">O25*P25/100</f>
        <v>0.35562606875934227</v>
      </c>
      <c r="R25" s="33"/>
      <c r="S25" s="33"/>
      <c r="T25" s="33">
        <v>40</v>
      </c>
      <c r="U25" s="78">
        <f t="shared" ref="U25" si="19">O25*T25/100</f>
        <v>1.0671449925261585</v>
      </c>
      <c r="V25" s="78">
        <v>14.56</v>
      </c>
      <c r="W25" s="78">
        <f t="shared" ref="W25" si="20">O25*V25/100</f>
        <v>0.3884407772795217</v>
      </c>
      <c r="X25" s="78">
        <f t="shared" si="8"/>
        <v>4.4790743198804179</v>
      </c>
      <c r="Y25" s="78">
        <v>34</v>
      </c>
      <c r="Z25" s="78">
        <f t="shared" ref="Z25" si="21">X25*Y25/100</f>
        <v>1.5228852687593422</v>
      </c>
      <c r="AA25" s="78">
        <v>0.37</v>
      </c>
      <c r="AB25" s="78">
        <f t="shared" ref="AB25" si="22">X25*AA25/100</f>
        <v>1.6572574983557548E-2</v>
      </c>
      <c r="AC25" s="78">
        <f t="shared" ref="AC25" si="23">AB25+Z25+X25</f>
        <v>6.018532163623318</v>
      </c>
      <c r="AD25" s="78"/>
      <c r="AE25" s="78">
        <f t="shared" ref="AE25" si="24">AC25*AD25/100</f>
        <v>0</v>
      </c>
      <c r="AF25" s="78">
        <v>101.92</v>
      </c>
      <c r="AG25" s="78">
        <f t="shared" ref="AG25" si="25">X25*AF25/100</f>
        <v>4.5650725468221216</v>
      </c>
      <c r="AH25" s="33">
        <v>2.4300000000000002</v>
      </c>
      <c r="AI25" s="33">
        <v>0.14000000000000001</v>
      </c>
      <c r="AJ25" s="33">
        <v>0.18</v>
      </c>
      <c r="AK25" s="33">
        <v>0.25</v>
      </c>
      <c r="AL25" s="78">
        <f t="shared" si="14"/>
        <v>13.583604710445439</v>
      </c>
      <c r="AM25" s="33">
        <v>50</v>
      </c>
      <c r="AN25" s="78">
        <f t="shared" ref="AN25" si="26">AL25*AM25/100</f>
        <v>6.7918023552227194</v>
      </c>
      <c r="AO25" s="78">
        <f t="shared" ref="AO25" si="27">(AL25*E25)+(AN25*E25)</f>
        <v>5.1040394699498739</v>
      </c>
      <c r="AP25" s="88">
        <v>4.6247403537302096</v>
      </c>
      <c r="AQ25" s="88">
        <f t="shared" si="17"/>
        <v>110.36380595578889</v>
      </c>
    </row>
    <row r="26" spans="1:43" ht="18.75" customHeight="1">
      <c r="A26" s="217" t="s">
        <v>14</v>
      </c>
      <c r="B26" s="218"/>
      <c r="C26" s="53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88"/>
      <c r="AQ26" s="88" t="e">
        <f t="shared" si="17"/>
        <v>#DIV/0!</v>
      </c>
    </row>
    <row r="27" spans="1:43" ht="18.75">
      <c r="A27" s="13">
        <v>8</v>
      </c>
      <c r="B27" s="11" t="s">
        <v>46</v>
      </c>
      <c r="C27" s="51">
        <v>4</v>
      </c>
      <c r="D27" s="39">
        <v>13</v>
      </c>
      <c r="E27" s="31">
        <f t="shared" si="0"/>
        <v>0.21709999999999999</v>
      </c>
      <c r="F27" s="31"/>
      <c r="G27" s="31">
        <v>4</v>
      </c>
      <c r="H27" s="31">
        <v>1.57</v>
      </c>
      <c r="I27" s="33">
        <v>223.1</v>
      </c>
      <c r="J27" s="78">
        <f t="shared" si="1"/>
        <v>1.333931240657698</v>
      </c>
      <c r="K27" s="33">
        <v>50</v>
      </c>
      <c r="L27" s="78">
        <f t="shared" ref="L27" si="28">J27*K27%</f>
        <v>0.66696562032884898</v>
      </c>
      <c r="M27" s="33">
        <v>50</v>
      </c>
      <c r="N27" s="78">
        <f t="shared" ref="N27" si="29">J27*M27/100</f>
        <v>0.66696562032884898</v>
      </c>
      <c r="O27" s="78">
        <f t="shared" ref="O27" si="30">N27+L27+J27</f>
        <v>2.6678624813153959</v>
      </c>
      <c r="P27" s="33">
        <v>13.33</v>
      </c>
      <c r="Q27" s="78">
        <f t="shared" ref="Q27" si="31">O27*P27/100</f>
        <v>0.35562606875934227</v>
      </c>
      <c r="R27" s="33"/>
      <c r="S27" s="33"/>
      <c r="T27" s="33">
        <v>40</v>
      </c>
      <c r="U27" s="78">
        <f t="shared" ref="U27" si="32">O27*T27/100</f>
        <v>1.0671449925261585</v>
      </c>
      <c r="V27" s="78">
        <v>14.56</v>
      </c>
      <c r="W27" s="78">
        <f t="shared" ref="W27" si="33">O27*V27/100</f>
        <v>0.3884407772795217</v>
      </c>
      <c r="X27" s="78">
        <f t="shared" ref="X27" si="34">O27+Q27+S27+U27+W27</f>
        <v>4.4790743198804179</v>
      </c>
      <c r="Y27" s="78">
        <v>34</v>
      </c>
      <c r="Z27" s="78">
        <f t="shared" ref="Z27" si="35">X27*Y27/100</f>
        <v>1.5228852687593422</v>
      </c>
      <c r="AA27" s="78">
        <v>0.37</v>
      </c>
      <c r="AB27" s="78">
        <f t="shared" ref="AB27" si="36">X27*AA27/100</f>
        <v>1.6572574983557548E-2</v>
      </c>
      <c r="AC27" s="78">
        <f t="shared" ref="AC27" si="37">AB27+Z27+X27</f>
        <v>6.018532163623318</v>
      </c>
      <c r="AD27" s="78"/>
      <c r="AE27" s="78">
        <f t="shared" ref="AE27" si="38">AC27*AD27/100</f>
        <v>0</v>
      </c>
      <c r="AF27" s="78">
        <v>101.92</v>
      </c>
      <c r="AG27" s="78">
        <f t="shared" ref="AG27" si="39">X27*AF27/100</f>
        <v>4.5650725468221216</v>
      </c>
      <c r="AH27" s="33">
        <v>2.4300000000000002</v>
      </c>
      <c r="AI27" s="33">
        <v>0.14000000000000001</v>
      </c>
      <c r="AJ27" s="33">
        <v>0.18</v>
      </c>
      <c r="AK27" s="33">
        <v>0.25</v>
      </c>
      <c r="AL27" s="78">
        <f>AJ27+AI27+AH27+AG27+AC27+AK27</f>
        <v>13.583604710445439</v>
      </c>
      <c r="AM27" s="33">
        <v>50</v>
      </c>
      <c r="AN27" s="36">
        <f t="shared" si="15"/>
        <v>6.7918023552227194</v>
      </c>
      <c r="AO27" s="36">
        <f t="shared" si="16"/>
        <v>4.4235008739565567</v>
      </c>
      <c r="AP27" s="88">
        <v>4.0081083065661822</v>
      </c>
      <c r="AQ27" s="88">
        <f t="shared" si="17"/>
        <v>110.36380595578888</v>
      </c>
    </row>
    <row r="28" spans="1:43" ht="37.5">
      <c r="A28" s="13"/>
      <c r="B28" s="11" t="s">
        <v>104</v>
      </c>
      <c r="C28" s="51"/>
      <c r="D28" s="39">
        <v>15</v>
      </c>
      <c r="E28" s="31">
        <f t="shared" si="0"/>
        <v>0.2505</v>
      </c>
      <c r="F28" s="31"/>
      <c r="G28" s="31">
        <v>4</v>
      </c>
      <c r="H28" s="31">
        <v>1.57</v>
      </c>
      <c r="I28" s="33">
        <v>223.1</v>
      </c>
      <c r="J28" s="78">
        <f t="shared" si="1"/>
        <v>1.333931240657698</v>
      </c>
      <c r="K28" s="33">
        <v>50</v>
      </c>
      <c r="L28" s="78">
        <f t="shared" ref="L28:L29" si="40">J28*K28%</f>
        <v>0.66696562032884898</v>
      </c>
      <c r="M28" s="33">
        <v>50</v>
      </c>
      <c r="N28" s="78">
        <f t="shared" ref="N28:N29" si="41">J28*M28/100</f>
        <v>0.66696562032884898</v>
      </c>
      <c r="O28" s="78">
        <f t="shared" ref="O28:O29" si="42">N28+L28+J28</f>
        <v>2.6678624813153959</v>
      </c>
      <c r="P28" s="33">
        <v>13.33</v>
      </c>
      <c r="Q28" s="78">
        <f t="shared" ref="Q28:Q29" si="43">O28*P28/100</f>
        <v>0.35562606875934227</v>
      </c>
      <c r="R28" s="33"/>
      <c r="S28" s="33"/>
      <c r="T28" s="33">
        <v>40</v>
      </c>
      <c r="U28" s="78">
        <f t="shared" ref="U28:U29" si="44">O28*T28/100</f>
        <v>1.0671449925261585</v>
      </c>
      <c r="V28" s="78">
        <v>14.56</v>
      </c>
      <c r="W28" s="78">
        <f t="shared" ref="W28:W29" si="45">O28*V28/100</f>
        <v>0.3884407772795217</v>
      </c>
      <c r="X28" s="78">
        <f t="shared" ref="X28:X29" si="46">O28+Q28+S28+U28+W28</f>
        <v>4.4790743198804179</v>
      </c>
      <c r="Y28" s="78">
        <v>34</v>
      </c>
      <c r="Z28" s="78">
        <f t="shared" ref="Z28:Z29" si="47">X28*Y28/100</f>
        <v>1.5228852687593422</v>
      </c>
      <c r="AA28" s="78">
        <v>0.37</v>
      </c>
      <c r="AB28" s="78">
        <f t="shared" ref="AB28:AB29" si="48">X28*AA28/100</f>
        <v>1.6572574983557548E-2</v>
      </c>
      <c r="AC28" s="78">
        <f t="shared" ref="AC28:AC29" si="49">AB28+Z28+X28</f>
        <v>6.018532163623318</v>
      </c>
      <c r="AD28" s="78"/>
      <c r="AE28" s="78">
        <f t="shared" ref="AE28:AE29" si="50">AC28*AD28/100</f>
        <v>0</v>
      </c>
      <c r="AF28" s="78">
        <v>101.92</v>
      </c>
      <c r="AG28" s="78">
        <f t="shared" ref="AG28:AG29" si="51">X28*AF28/100</f>
        <v>4.5650725468221216</v>
      </c>
      <c r="AH28" s="33">
        <v>2.4300000000000002</v>
      </c>
      <c r="AI28" s="33">
        <v>0.14000000000000001</v>
      </c>
      <c r="AJ28" s="33">
        <v>0.18</v>
      </c>
      <c r="AK28" s="33">
        <v>0.25</v>
      </c>
      <c r="AL28" s="78">
        <f t="shared" ref="AL28:AL29" si="52">AJ28+AI28+AH28+AG28+AC28+AK28</f>
        <v>13.583604710445439</v>
      </c>
      <c r="AM28" s="33">
        <v>50</v>
      </c>
      <c r="AN28" s="36">
        <f t="shared" ref="AN28" si="53">AL28*AM28/100</f>
        <v>6.7918023552227194</v>
      </c>
      <c r="AO28" s="36">
        <f t="shared" ref="AO28" si="54">(AL28*E28)+(AN28*E28)</f>
        <v>5.1040394699498739</v>
      </c>
      <c r="AP28" s="88">
        <v>4.6247403537302096</v>
      </c>
      <c r="AQ28" s="88">
        <f t="shared" si="17"/>
        <v>110.36380595578889</v>
      </c>
    </row>
    <row r="29" spans="1:43" ht="39" customHeight="1">
      <c r="A29" s="13">
        <v>9</v>
      </c>
      <c r="B29" s="11" t="s">
        <v>106</v>
      </c>
      <c r="C29" s="51">
        <v>4</v>
      </c>
      <c r="D29" s="39">
        <v>31</v>
      </c>
      <c r="E29" s="31">
        <f t="shared" si="0"/>
        <v>0.51769999999999994</v>
      </c>
      <c r="F29" s="31"/>
      <c r="G29" s="31">
        <v>4</v>
      </c>
      <c r="H29" s="31">
        <v>1.57</v>
      </c>
      <c r="I29" s="33">
        <v>223.1</v>
      </c>
      <c r="J29" s="78">
        <f t="shared" si="1"/>
        <v>1.333931240657698</v>
      </c>
      <c r="K29" s="33">
        <v>50</v>
      </c>
      <c r="L29" s="78">
        <f t="shared" si="40"/>
        <v>0.66696562032884898</v>
      </c>
      <c r="M29" s="33">
        <v>50</v>
      </c>
      <c r="N29" s="78">
        <f t="shared" si="41"/>
        <v>0.66696562032884898</v>
      </c>
      <c r="O29" s="78">
        <f t="shared" si="42"/>
        <v>2.6678624813153959</v>
      </c>
      <c r="P29" s="33">
        <v>13.33</v>
      </c>
      <c r="Q29" s="78">
        <f t="shared" si="43"/>
        <v>0.35562606875934227</v>
      </c>
      <c r="R29" s="33"/>
      <c r="S29" s="33"/>
      <c r="T29" s="33">
        <v>40</v>
      </c>
      <c r="U29" s="78">
        <f t="shared" si="44"/>
        <v>1.0671449925261585</v>
      </c>
      <c r="V29" s="78">
        <v>14.56</v>
      </c>
      <c r="W29" s="78">
        <f t="shared" si="45"/>
        <v>0.3884407772795217</v>
      </c>
      <c r="X29" s="78">
        <f t="shared" si="46"/>
        <v>4.4790743198804179</v>
      </c>
      <c r="Y29" s="78">
        <v>34</v>
      </c>
      <c r="Z29" s="78">
        <f t="shared" si="47"/>
        <v>1.5228852687593422</v>
      </c>
      <c r="AA29" s="78">
        <v>0.37</v>
      </c>
      <c r="AB29" s="78">
        <f t="shared" si="48"/>
        <v>1.6572574983557548E-2</v>
      </c>
      <c r="AC29" s="78">
        <f t="shared" si="49"/>
        <v>6.018532163623318</v>
      </c>
      <c r="AD29" s="78"/>
      <c r="AE29" s="78">
        <f t="shared" si="50"/>
        <v>0</v>
      </c>
      <c r="AF29" s="78">
        <v>101.92</v>
      </c>
      <c r="AG29" s="78">
        <f t="shared" si="51"/>
        <v>4.5650725468221216</v>
      </c>
      <c r="AH29" s="33">
        <v>2.4300000000000002</v>
      </c>
      <c r="AI29" s="33">
        <v>0.14000000000000001</v>
      </c>
      <c r="AJ29" s="33">
        <v>0.18</v>
      </c>
      <c r="AK29" s="33">
        <v>0.25</v>
      </c>
      <c r="AL29" s="78">
        <f t="shared" si="52"/>
        <v>13.583604710445439</v>
      </c>
      <c r="AM29" s="33">
        <v>50</v>
      </c>
      <c r="AN29" s="36">
        <f t="shared" si="15"/>
        <v>6.7918023552227194</v>
      </c>
      <c r="AO29" s="36">
        <f t="shared" si="16"/>
        <v>10.548348237896406</v>
      </c>
      <c r="AP29" s="88">
        <v>9.5577967310424334</v>
      </c>
      <c r="AQ29" s="88">
        <f t="shared" si="17"/>
        <v>110.36380595578889</v>
      </c>
    </row>
    <row r="30" spans="1:43" ht="56.25" hidden="1">
      <c r="A30" s="59"/>
      <c r="B30" s="11" t="s">
        <v>103</v>
      </c>
      <c r="C30" s="62"/>
      <c r="D30" s="39">
        <v>57</v>
      </c>
      <c r="E30" s="31">
        <f t="shared" ref="E30" si="55">D30*0.0167</f>
        <v>0.95189999999999997</v>
      </c>
      <c r="F30" s="31">
        <v>1.02013</v>
      </c>
      <c r="G30" s="31">
        <v>4</v>
      </c>
      <c r="H30" s="31">
        <v>1.57</v>
      </c>
      <c r="I30" s="31">
        <f t="shared" ref="I30" si="56">H30*108.9</f>
        <v>170.97300000000001</v>
      </c>
      <c r="J30" s="31">
        <v>1.02</v>
      </c>
      <c r="K30" s="31"/>
      <c r="L30" s="31"/>
      <c r="M30" s="31">
        <v>50</v>
      </c>
      <c r="N30" s="31">
        <f t="shared" ref="N30" si="57">J30*M30/100</f>
        <v>0.51</v>
      </c>
      <c r="O30" s="31">
        <f t="shared" ref="O30" si="58">N30+J30</f>
        <v>1.53</v>
      </c>
      <c r="P30" s="31">
        <v>7.76</v>
      </c>
      <c r="Q30" s="31">
        <f t="shared" ref="Q30" si="59">O30*P30/100</f>
        <v>0.118728</v>
      </c>
      <c r="R30" s="31">
        <v>15.47</v>
      </c>
      <c r="S30" s="31">
        <f t="shared" ref="S30" si="60">O30*R30/100</f>
        <v>0.23669100000000001</v>
      </c>
      <c r="T30" s="31">
        <v>37.229999999999997</v>
      </c>
      <c r="U30" s="31">
        <f t="shared" ref="U30" si="61">O30*T30/100</f>
        <v>0.56961899999999988</v>
      </c>
      <c r="V30" s="31">
        <v>15.42</v>
      </c>
      <c r="W30" s="31">
        <f t="shared" ref="W30" si="62">O30*V30/100</f>
        <v>0.235926</v>
      </c>
      <c r="X30" s="31">
        <f t="shared" ref="X30" si="63">O30+Q30+S30+U30+W30</f>
        <v>2.6909640000000001</v>
      </c>
      <c r="Y30" s="31">
        <v>35</v>
      </c>
      <c r="Z30" s="31">
        <f t="shared" ref="Z30" si="64">X30*Y30/100</f>
        <v>0.94183740000000005</v>
      </c>
      <c r="AA30" s="31">
        <v>1.52</v>
      </c>
      <c r="AB30" s="31">
        <f t="shared" ref="AB30" si="65">X30*AA30/100</f>
        <v>4.0902652800000008E-2</v>
      </c>
      <c r="AC30" s="31">
        <f t="shared" ref="AC30" si="66">AB30+Z30+X30</f>
        <v>3.6737040528000002</v>
      </c>
      <c r="AD30" s="31"/>
      <c r="AE30" s="31">
        <f t="shared" ref="AE30" si="67">AC30*AD30/100</f>
        <v>0</v>
      </c>
      <c r="AF30" s="78">
        <v>101.92</v>
      </c>
      <c r="AG30" s="31">
        <f t="shared" ref="AG30" si="68">X30*AF30/100</f>
        <v>2.7426305088000005</v>
      </c>
      <c r="AH30" s="31">
        <v>0.04</v>
      </c>
      <c r="AI30" s="31">
        <v>1.43</v>
      </c>
      <c r="AJ30" s="31">
        <v>0.08</v>
      </c>
      <c r="AK30" s="31"/>
      <c r="AL30" s="31">
        <f t="shared" ref="AL30" si="69">AJ30+AI30+AH30+AG30+AC30</f>
        <v>7.9663345616000001</v>
      </c>
      <c r="AM30" s="31">
        <v>6</v>
      </c>
      <c r="AN30" s="36">
        <f t="shared" ref="AN30" si="70">AL30*AM30/100</f>
        <v>0.47798007369599999</v>
      </c>
      <c r="AO30" s="36">
        <f t="shared" ref="AO30" si="71">(AL30*E30)+(AN30*E30)</f>
        <v>8.038143101338262</v>
      </c>
      <c r="AP30" s="88"/>
      <c r="AQ30" s="88" t="e">
        <f t="shared" si="17"/>
        <v>#DIV/0!</v>
      </c>
    </row>
    <row r="31" spans="1:43" ht="18.75" customHeight="1">
      <c r="A31" s="54" t="s">
        <v>39</v>
      </c>
      <c r="B31" s="55"/>
      <c r="C31" s="91"/>
      <c r="D31" s="56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8"/>
      <c r="AO31" s="58"/>
      <c r="AP31" s="88"/>
      <c r="AQ31" s="88" t="e">
        <f t="shared" si="17"/>
        <v>#DIV/0!</v>
      </c>
    </row>
    <row r="32" spans="1:43" ht="18.75">
      <c r="A32" s="13">
        <v>10</v>
      </c>
      <c r="B32" s="11" t="s">
        <v>59</v>
      </c>
      <c r="C32" s="51" t="s">
        <v>94</v>
      </c>
      <c r="D32" s="39">
        <v>60</v>
      </c>
      <c r="E32" s="31">
        <f t="shared" si="0"/>
        <v>1.002</v>
      </c>
      <c r="F32" s="31"/>
      <c r="G32" s="31">
        <v>4</v>
      </c>
      <c r="H32" s="31">
        <v>1.57</v>
      </c>
      <c r="I32" s="33">
        <v>223.1</v>
      </c>
      <c r="J32" s="78">
        <f t="shared" ref="J32:J36" si="72">I32/167.25</f>
        <v>1.333931240657698</v>
      </c>
      <c r="K32" s="33">
        <v>50</v>
      </c>
      <c r="L32" s="78">
        <f t="shared" ref="L32:L36" si="73">J32*K32%</f>
        <v>0.66696562032884898</v>
      </c>
      <c r="M32" s="33">
        <v>50</v>
      </c>
      <c r="N32" s="78">
        <f t="shared" ref="N32:N36" si="74">J32*M32/100</f>
        <v>0.66696562032884898</v>
      </c>
      <c r="O32" s="78">
        <f t="shared" ref="O32:O36" si="75">N32+L32+J32</f>
        <v>2.6678624813153959</v>
      </c>
      <c r="P32" s="33">
        <v>13.33</v>
      </c>
      <c r="Q32" s="78">
        <f t="shared" ref="Q32:Q36" si="76">O32*P32/100</f>
        <v>0.35562606875934227</v>
      </c>
      <c r="R32" s="78"/>
      <c r="S32" s="78"/>
      <c r="T32" s="78">
        <v>40</v>
      </c>
      <c r="U32" s="78">
        <f t="shared" ref="U32:U36" si="77">O32*T32/100</f>
        <v>1.0671449925261585</v>
      </c>
      <c r="V32" s="78">
        <v>14.56</v>
      </c>
      <c r="W32" s="78">
        <f t="shared" ref="W32:W36" si="78">O32*V32/100</f>
        <v>0.3884407772795217</v>
      </c>
      <c r="X32" s="78">
        <f t="shared" ref="X32:X36" si="79">O32+Q32+S32+U32+W32</f>
        <v>4.4790743198804179</v>
      </c>
      <c r="Y32" s="78">
        <v>34</v>
      </c>
      <c r="Z32" s="78">
        <f t="shared" ref="Z32:Z36" si="80">X32*Y32/100</f>
        <v>1.5228852687593422</v>
      </c>
      <c r="AA32" s="78">
        <v>0.37</v>
      </c>
      <c r="AB32" s="78">
        <f t="shared" ref="AB32:AB36" si="81">X32*AA32/100</f>
        <v>1.6572574983557548E-2</v>
      </c>
      <c r="AC32" s="78">
        <f t="shared" ref="AC32:AC36" si="82">AB32+Z32+X32</f>
        <v>6.018532163623318</v>
      </c>
      <c r="AD32" s="78"/>
      <c r="AE32" s="78">
        <f t="shared" ref="AE32:AE36" si="83">AC32*AD32/100</f>
        <v>0</v>
      </c>
      <c r="AF32" s="78">
        <v>101.92</v>
      </c>
      <c r="AG32" s="78">
        <f t="shared" ref="AG32:AG36" si="84">X32*AF32/100</f>
        <v>4.5650725468221216</v>
      </c>
      <c r="AH32" s="33">
        <v>2.4300000000000002</v>
      </c>
      <c r="AI32" s="33">
        <v>0.14000000000000001</v>
      </c>
      <c r="AJ32" s="33">
        <v>0.18</v>
      </c>
      <c r="AK32" s="33">
        <v>0.25</v>
      </c>
      <c r="AL32" s="78">
        <f>AJ32+AI32+AH32+AG32+AC32+AK32</f>
        <v>13.583604710445439</v>
      </c>
      <c r="AM32" s="33">
        <v>50</v>
      </c>
      <c r="AN32" s="36">
        <f t="shared" si="15"/>
        <v>6.7918023552227194</v>
      </c>
      <c r="AO32" s="36">
        <f t="shared" si="16"/>
        <v>20.416157879799496</v>
      </c>
      <c r="AP32" s="88">
        <v>18.498961414920839</v>
      </c>
      <c r="AQ32" s="88">
        <f t="shared" si="17"/>
        <v>110.36380595578889</v>
      </c>
    </row>
    <row r="33" spans="1:43" ht="18.75">
      <c r="A33" s="13">
        <v>11</v>
      </c>
      <c r="B33" s="11" t="s">
        <v>40</v>
      </c>
      <c r="C33" s="51">
        <v>5</v>
      </c>
      <c r="D33" s="39">
        <v>70</v>
      </c>
      <c r="E33" s="31">
        <f t="shared" si="0"/>
        <v>1.169</v>
      </c>
      <c r="F33" s="31"/>
      <c r="G33" s="31">
        <v>4</v>
      </c>
      <c r="H33" s="31">
        <v>1.57</v>
      </c>
      <c r="I33" s="33">
        <v>223.1</v>
      </c>
      <c r="J33" s="78">
        <f t="shared" si="72"/>
        <v>1.333931240657698</v>
      </c>
      <c r="K33" s="33">
        <v>50</v>
      </c>
      <c r="L33" s="78">
        <f t="shared" si="73"/>
        <v>0.66696562032884898</v>
      </c>
      <c r="M33" s="33">
        <v>50</v>
      </c>
      <c r="N33" s="78">
        <f t="shared" si="74"/>
        <v>0.66696562032884898</v>
      </c>
      <c r="O33" s="78">
        <f t="shared" si="75"/>
        <v>2.6678624813153959</v>
      </c>
      <c r="P33" s="33">
        <v>13.33</v>
      </c>
      <c r="Q33" s="78">
        <f t="shared" si="76"/>
        <v>0.35562606875934227</v>
      </c>
      <c r="R33" s="78"/>
      <c r="S33" s="78"/>
      <c r="T33" s="78">
        <v>40</v>
      </c>
      <c r="U33" s="78">
        <f t="shared" si="77"/>
        <v>1.0671449925261585</v>
      </c>
      <c r="V33" s="78">
        <v>14.56</v>
      </c>
      <c r="W33" s="78">
        <f t="shared" si="78"/>
        <v>0.3884407772795217</v>
      </c>
      <c r="X33" s="78">
        <f t="shared" si="79"/>
        <v>4.4790743198804179</v>
      </c>
      <c r="Y33" s="78">
        <v>34</v>
      </c>
      <c r="Z33" s="78">
        <f t="shared" si="80"/>
        <v>1.5228852687593422</v>
      </c>
      <c r="AA33" s="78">
        <v>0.37</v>
      </c>
      <c r="AB33" s="78">
        <f t="shared" si="81"/>
        <v>1.6572574983557548E-2</v>
      </c>
      <c r="AC33" s="78">
        <f t="shared" si="82"/>
        <v>6.018532163623318</v>
      </c>
      <c r="AD33" s="78"/>
      <c r="AE33" s="78">
        <f t="shared" si="83"/>
        <v>0</v>
      </c>
      <c r="AF33" s="78">
        <v>101.92</v>
      </c>
      <c r="AG33" s="78">
        <f t="shared" si="84"/>
        <v>4.5650725468221216</v>
      </c>
      <c r="AH33" s="33">
        <v>2.4300000000000002</v>
      </c>
      <c r="AI33" s="33">
        <v>0.14000000000000001</v>
      </c>
      <c r="AJ33" s="33">
        <v>0.18</v>
      </c>
      <c r="AK33" s="33">
        <v>0.25</v>
      </c>
      <c r="AL33" s="78">
        <f t="shared" ref="AL33:AL36" si="85">AJ33+AI33+AH33+AG33+AC33+AK33</f>
        <v>13.583604710445439</v>
      </c>
      <c r="AM33" s="33">
        <v>50</v>
      </c>
      <c r="AN33" s="36">
        <f t="shared" si="15"/>
        <v>6.7918023552227194</v>
      </c>
      <c r="AO33" s="36">
        <f t="shared" si="16"/>
        <v>23.818850859766076</v>
      </c>
      <c r="AP33" s="88">
        <v>21.58212165074098</v>
      </c>
      <c r="AQ33" s="88">
        <f t="shared" si="17"/>
        <v>110.36380595578889</v>
      </c>
    </row>
    <row r="34" spans="1:43" ht="18.75">
      <c r="A34" s="13">
        <v>12</v>
      </c>
      <c r="B34" s="11" t="s">
        <v>60</v>
      </c>
      <c r="C34" s="51">
        <v>6</v>
      </c>
      <c r="D34" s="39">
        <v>90</v>
      </c>
      <c r="E34" s="31">
        <f t="shared" si="0"/>
        <v>1.5029999999999999</v>
      </c>
      <c r="F34" s="31"/>
      <c r="G34" s="31">
        <v>4</v>
      </c>
      <c r="H34" s="31">
        <v>1.57</v>
      </c>
      <c r="I34" s="33">
        <v>223.1</v>
      </c>
      <c r="J34" s="78">
        <f t="shared" si="72"/>
        <v>1.333931240657698</v>
      </c>
      <c r="K34" s="33">
        <v>50</v>
      </c>
      <c r="L34" s="78">
        <f t="shared" si="73"/>
        <v>0.66696562032884898</v>
      </c>
      <c r="M34" s="33">
        <v>50</v>
      </c>
      <c r="N34" s="78">
        <f t="shared" si="74"/>
        <v>0.66696562032884898</v>
      </c>
      <c r="O34" s="78">
        <f t="shared" si="75"/>
        <v>2.6678624813153959</v>
      </c>
      <c r="P34" s="33">
        <v>13.33</v>
      </c>
      <c r="Q34" s="78">
        <f t="shared" si="76"/>
        <v>0.35562606875934227</v>
      </c>
      <c r="R34" s="78"/>
      <c r="S34" s="78"/>
      <c r="T34" s="78">
        <v>40</v>
      </c>
      <c r="U34" s="78">
        <f t="shared" si="77"/>
        <v>1.0671449925261585</v>
      </c>
      <c r="V34" s="78">
        <v>14.56</v>
      </c>
      <c r="W34" s="78">
        <f t="shared" si="78"/>
        <v>0.3884407772795217</v>
      </c>
      <c r="X34" s="78">
        <f t="shared" si="79"/>
        <v>4.4790743198804179</v>
      </c>
      <c r="Y34" s="78">
        <v>34</v>
      </c>
      <c r="Z34" s="78">
        <f t="shared" si="80"/>
        <v>1.5228852687593422</v>
      </c>
      <c r="AA34" s="78">
        <v>0.37</v>
      </c>
      <c r="AB34" s="78">
        <f t="shared" si="81"/>
        <v>1.6572574983557548E-2</v>
      </c>
      <c r="AC34" s="78">
        <f t="shared" si="82"/>
        <v>6.018532163623318</v>
      </c>
      <c r="AD34" s="78"/>
      <c r="AE34" s="78">
        <f t="shared" si="83"/>
        <v>0</v>
      </c>
      <c r="AF34" s="78">
        <v>101.92</v>
      </c>
      <c r="AG34" s="78">
        <f t="shared" si="84"/>
        <v>4.5650725468221216</v>
      </c>
      <c r="AH34" s="33">
        <v>2.4300000000000002</v>
      </c>
      <c r="AI34" s="33">
        <v>0.14000000000000001</v>
      </c>
      <c r="AJ34" s="33">
        <v>0.18</v>
      </c>
      <c r="AK34" s="33">
        <v>0.25</v>
      </c>
      <c r="AL34" s="78">
        <f t="shared" si="85"/>
        <v>13.583604710445439</v>
      </c>
      <c r="AM34" s="33">
        <v>160</v>
      </c>
      <c r="AN34" s="36">
        <f t="shared" si="15"/>
        <v>21.733767536712705</v>
      </c>
      <c r="AO34" s="36">
        <f t="shared" si="16"/>
        <v>53.082010487478684</v>
      </c>
      <c r="AP34" s="88">
        <v>48.09729967879418</v>
      </c>
      <c r="AQ34" s="88">
        <f t="shared" si="17"/>
        <v>110.36380595578889</v>
      </c>
    </row>
    <row r="35" spans="1:43" ht="18.75">
      <c r="A35" s="13">
        <v>13</v>
      </c>
      <c r="B35" s="11" t="s">
        <v>3</v>
      </c>
      <c r="C35" s="51"/>
      <c r="D35" s="39">
        <v>60</v>
      </c>
      <c r="E35" s="31">
        <f t="shared" si="0"/>
        <v>1.002</v>
      </c>
      <c r="F35" s="31"/>
      <c r="G35" s="31">
        <v>4</v>
      </c>
      <c r="H35" s="31">
        <v>1.57</v>
      </c>
      <c r="I35" s="33">
        <v>223.1</v>
      </c>
      <c r="J35" s="78">
        <f t="shared" si="72"/>
        <v>1.333931240657698</v>
      </c>
      <c r="K35" s="33">
        <v>50</v>
      </c>
      <c r="L35" s="78">
        <f t="shared" si="73"/>
        <v>0.66696562032884898</v>
      </c>
      <c r="M35" s="33">
        <v>50</v>
      </c>
      <c r="N35" s="78">
        <f t="shared" si="74"/>
        <v>0.66696562032884898</v>
      </c>
      <c r="O35" s="78">
        <f t="shared" si="75"/>
        <v>2.6678624813153959</v>
      </c>
      <c r="P35" s="33">
        <v>13.33</v>
      </c>
      <c r="Q35" s="78">
        <f t="shared" si="76"/>
        <v>0.35562606875934227</v>
      </c>
      <c r="R35" s="78"/>
      <c r="S35" s="78"/>
      <c r="T35" s="78">
        <v>40</v>
      </c>
      <c r="U35" s="78">
        <f t="shared" si="77"/>
        <v>1.0671449925261585</v>
      </c>
      <c r="V35" s="78">
        <v>14.56</v>
      </c>
      <c r="W35" s="78">
        <f t="shared" si="78"/>
        <v>0.3884407772795217</v>
      </c>
      <c r="X35" s="78">
        <f t="shared" si="79"/>
        <v>4.4790743198804179</v>
      </c>
      <c r="Y35" s="78">
        <v>34</v>
      </c>
      <c r="Z35" s="78">
        <f t="shared" si="80"/>
        <v>1.5228852687593422</v>
      </c>
      <c r="AA35" s="78">
        <v>0.37</v>
      </c>
      <c r="AB35" s="78">
        <f t="shared" si="81"/>
        <v>1.6572574983557548E-2</v>
      </c>
      <c r="AC35" s="78">
        <f t="shared" si="82"/>
        <v>6.018532163623318</v>
      </c>
      <c r="AD35" s="78"/>
      <c r="AE35" s="78">
        <f t="shared" si="83"/>
        <v>0</v>
      </c>
      <c r="AF35" s="78">
        <v>101.92</v>
      </c>
      <c r="AG35" s="78">
        <f t="shared" si="84"/>
        <v>4.5650725468221216</v>
      </c>
      <c r="AH35" s="33">
        <v>2.4300000000000002</v>
      </c>
      <c r="AI35" s="33">
        <v>0.14000000000000001</v>
      </c>
      <c r="AJ35" s="33">
        <v>0.18</v>
      </c>
      <c r="AK35" s="33">
        <v>0.25</v>
      </c>
      <c r="AL35" s="78">
        <f t="shared" si="85"/>
        <v>13.583604710445439</v>
      </c>
      <c r="AM35" s="33">
        <v>60</v>
      </c>
      <c r="AN35" s="36">
        <f t="shared" si="15"/>
        <v>8.1501628262672643</v>
      </c>
      <c r="AO35" s="36">
        <f t="shared" si="16"/>
        <v>21.77723507178613</v>
      </c>
      <c r="AP35" s="88">
        <v>19.732225509248895</v>
      </c>
      <c r="AQ35" s="88">
        <f t="shared" si="17"/>
        <v>110.36380595578889</v>
      </c>
    </row>
    <row r="36" spans="1:43" ht="18.75">
      <c r="A36" s="13">
        <v>14</v>
      </c>
      <c r="B36" s="11" t="s">
        <v>41</v>
      </c>
      <c r="C36" s="51">
        <v>4</v>
      </c>
      <c r="D36" s="39">
        <v>75</v>
      </c>
      <c r="E36" s="31">
        <f t="shared" si="0"/>
        <v>1.2524999999999999</v>
      </c>
      <c r="F36" s="31"/>
      <c r="G36" s="31">
        <v>4</v>
      </c>
      <c r="H36" s="31">
        <v>1.57</v>
      </c>
      <c r="I36" s="33">
        <v>223.1</v>
      </c>
      <c r="J36" s="78">
        <f t="shared" si="72"/>
        <v>1.333931240657698</v>
      </c>
      <c r="K36" s="33">
        <v>50</v>
      </c>
      <c r="L36" s="78">
        <f t="shared" si="73"/>
        <v>0.66696562032884898</v>
      </c>
      <c r="M36" s="33">
        <v>50</v>
      </c>
      <c r="N36" s="78">
        <f t="shared" si="74"/>
        <v>0.66696562032884898</v>
      </c>
      <c r="O36" s="78">
        <f t="shared" si="75"/>
        <v>2.6678624813153959</v>
      </c>
      <c r="P36" s="33">
        <v>13.33</v>
      </c>
      <c r="Q36" s="78">
        <f t="shared" si="76"/>
        <v>0.35562606875934227</v>
      </c>
      <c r="R36" s="78"/>
      <c r="S36" s="78"/>
      <c r="T36" s="78">
        <v>40</v>
      </c>
      <c r="U36" s="78">
        <f t="shared" si="77"/>
        <v>1.0671449925261585</v>
      </c>
      <c r="V36" s="78">
        <v>14.56</v>
      </c>
      <c r="W36" s="78">
        <f t="shared" si="78"/>
        <v>0.3884407772795217</v>
      </c>
      <c r="X36" s="78">
        <f t="shared" si="79"/>
        <v>4.4790743198804179</v>
      </c>
      <c r="Y36" s="78">
        <v>34</v>
      </c>
      <c r="Z36" s="78">
        <f t="shared" si="80"/>
        <v>1.5228852687593422</v>
      </c>
      <c r="AA36" s="78">
        <v>0.37</v>
      </c>
      <c r="AB36" s="78">
        <f t="shared" si="81"/>
        <v>1.6572574983557548E-2</v>
      </c>
      <c r="AC36" s="78">
        <f t="shared" si="82"/>
        <v>6.018532163623318</v>
      </c>
      <c r="AD36" s="78"/>
      <c r="AE36" s="78">
        <f t="shared" si="83"/>
        <v>0</v>
      </c>
      <c r="AF36" s="78">
        <v>101.92</v>
      </c>
      <c r="AG36" s="78">
        <f t="shared" si="84"/>
        <v>4.5650725468221216</v>
      </c>
      <c r="AH36" s="33">
        <v>2.4300000000000002</v>
      </c>
      <c r="AI36" s="33">
        <v>0.14000000000000001</v>
      </c>
      <c r="AJ36" s="33">
        <v>0.18</v>
      </c>
      <c r="AK36" s="33">
        <v>0.25</v>
      </c>
      <c r="AL36" s="78">
        <f t="shared" si="85"/>
        <v>13.583604710445439</v>
      </c>
      <c r="AM36" s="33">
        <v>50</v>
      </c>
      <c r="AN36" s="36">
        <f t="shared" si="15"/>
        <v>6.7918023552227194</v>
      </c>
      <c r="AO36" s="36">
        <f t="shared" si="16"/>
        <v>25.520197349749367</v>
      </c>
      <c r="AP36" s="88">
        <v>23.123701768651049</v>
      </c>
      <c r="AQ36" s="88">
        <f t="shared" si="17"/>
        <v>110.36380595578889</v>
      </c>
    </row>
    <row r="37" spans="1:43" ht="18.75" customHeight="1">
      <c r="A37" s="217" t="s">
        <v>28</v>
      </c>
      <c r="B37" s="218"/>
      <c r="C37" s="53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88"/>
      <c r="AQ37" s="88" t="e">
        <f t="shared" si="17"/>
        <v>#DIV/0!</v>
      </c>
    </row>
    <row r="38" spans="1:43" ht="18.75">
      <c r="A38" s="13">
        <v>15</v>
      </c>
      <c r="B38" s="11" t="s">
        <v>29</v>
      </c>
      <c r="C38" s="51">
        <v>5</v>
      </c>
      <c r="D38" s="39">
        <v>10</v>
      </c>
      <c r="E38" s="31">
        <f t="shared" si="0"/>
        <v>0.16699999999999998</v>
      </c>
      <c r="F38" s="31"/>
      <c r="G38" s="31">
        <v>4</v>
      </c>
      <c r="H38" s="31">
        <v>1.57</v>
      </c>
      <c r="I38" s="33">
        <v>223.1</v>
      </c>
      <c r="J38" s="78">
        <f t="shared" ref="J38:J43" si="86">I38/167.25</f>
        <v>1.333931240657698</v>
      </c>
      <c r="K38" s="33">
        <v>50</v>
      </c>
      <c r="L38" s="78">
        <f t="shared" ref="L38:L43" si="87">J38*K38%</f>
        <v>0.66696562032884898</v>
      </c>
      <c r="M38" s="33">
        <v>50</v>
      </c>
      <c r="N38" s="78">
        <f t="shared" ref="N38:N43" si="88">J38*M38/100</f>
        <v>0.66696562032884898</v>
      </c>
      <c r="O38" s="78">
        <f t="shared" ref="O38:O43" si="89">N38+L38+J38</f>
        <v>2.6678624813153959</v>
      </c>
      <c r="P38" s="33">
        <v>13.33</v>
      </c>
      <c r="Q38" s="78">
        <f t="shared" ref="Q38:Q43" si="90">O38*P38/100</f>
        <v>0.35562606875934227</v>
      </c>
      <c r="R38" s="78"/>
      <c r="S38" s="78"/>
      <c r="T38" s="78">
        <v>40</v>
      </c>
      <c r="U38" s="78">
        <f t="shared" ref="U38:U43" si="91">O38*T38/100</f>
        <v>1.0671449925261585</v>
      </c>
      <c r="V38" s="78">
        <v>14.56</v>
      </c>
      <c r="W38" s="78">
        <f t="shared" ref="W38:W43" si="92">O38*V38/100</f>
        <v>0.3884407772795217</v>
      </c>
      <c r="X38" s="78">
        <f t="shared" ref="X38:X43" si="93">O38+Q38+S38+U38+W38</f>
        <v>4.4790743198804179</v>
      </c>
      <c r="Y38" s="78">
        <v>34</v>
      </c>
      <c r="Z38" s="78">
        <f t="shared" ref="Z38:Z43" si="94">X38*Y38/100</f>
        <v>1.5228852687593422</v>
      </c>
      <c r="AA38" s="78">
        <v>0.37</v>
      </c>
      <c r="AB38" s="78">
        <f t="shared" ref="AB38:AB43" si="95">X38*AA38/100</f>
        <v>1.6572574983557548E-2</v>
      </c>
      <c r="AC38" s="78">
        <f t="shared" ref="AC38:AC43" si="96">AB38+Z38+X38</f>
        <v>6.018532163623318</v>
      </c>
      <c r="AD38" s="78"/>
      <c r="AE38" s="78">
        <f t="shared" ref="AE38:AE43" si="97">AC38*AD38/100</f>
        <v>0</v>
      </c>
      <c r="AF38" s="78">
        <v>101.92</v>
      </c>
      <c r="AG38" s="78">
        <f t="shared" ref="AG38:AG43" si="98">X38*AF38/100</f>
        <v>4.5650725468221216</v>
      </c>
      <c r="AH38" s="33">
        <v>2.4300000000000002</v>
      </c>
      <c r="AI38" s="33">
        <v>0.14000000000000001</v>
      </c>
      <c r="AJ38" s="33">
        <v>0.18</v>
      </c>
      <c r="AK38" s="33">
        <v>0.25</v>
      </c>
      <c r="AL38" s="78">
        <f>AJ38+AI38+AH38+AG38+AC38+AK38</f>
        <v>13.583604710445439</v>
      </c>
      <c r="AM38" s="33">
        <v>60</v>
      </c>
      <c r="AN38" s="36">
        <f t="shared" si="15"/>
        <v>8.1501628262672643</v>
      </c>
      <c r="AO38" s="36">
        <f t="shared" si="16"/>
        <v>3.6295391786310205</v>
      </c>
      <c r="AP38" s="88">
        <v>3.2887042515414819</v>
      </c>
      <c r="AQ38" s="88">
        <f t="shared" si="17"/>
        <v>110.36380595578889</v>
      </c>
    </row>
    <row r="39" spans="1:43" ht="18.75">
      <c r="A39" s="13">
        <v>16</v>
      </c>
      <c r="B39" s="11" t="s">
        <v>32</v>
      </c>
      <c r="C39" s="51"/>
      <c r="D39" s="39">
        <v>4</v>
      </c>
      <c r="E39" s="31">
        <f t="shared" si="0"/>
        <v>6.6799999999999998E-2</v>
      </c>
      <c r="F39" s="31"/>
      <c r="G39" s="31">
        <v>4</v>
      </c>
      <c r="H39" s="31">
        <v>1.57</v>
      </c>
      <c r="I39" s="33">
        <v>223.1</v>
      </c>
      <c r="J39" s="78">
        <f t="shared" si="86"/>
        <v>1.333931240657698</v>
      </c>
      <c r="K39" s="33">
        <v>50</v>
      </c>
      <c r="L39" s="78">
        <f t="shared" si="87"/>
        <v>0.66696562032884898</v>
      </c>
      <c r="M39" s="33">
        <v>50</v>
      </c>
      <c r="N39" s="78">
        <f t="shared" si="88"/>
        <v>0.66696562032884898</v>
      </c>
      <c r="O39" s="78">
        <f t="shared" si="89"/>
        <v>2.6678624813153959</v>
      </c>
      <c r="P39" s="33">
        <v>13.33</v>
      </c>
      <c r="Q39" s="78">
        <f t="shared" si="90"/>
        <v>0.35562606875934227</v>
      </c>
      <c r="R39" s="78"/>
      <c r="S39" s="78"/>
      <c r="T39" s="78">
        <v>40</v>
      </c>
      <c r="U39" s="78">
        <f t="shared" si="91"/>
        <v>1.0671449925261585</v>
      </c>
      <c r="V39" s="78">
        <v>14.56</v>
      </c>
      <c r="W39" s="78">
        <f t="shared" si="92"/>
        <v>0.3884407772795217</v>
      </c>
      <c r="X39" s="78">
        <f t="shared" si="93"/>
        <v>4.4790743198804179</v>
      </c>
      <c r="Y39" s="78">
        <v>34</v>
      </c>
      <c r="Z39" s="78">
        <f t="shared" si="94"/>
        <v>1.5228852687593422</v>
      </c>
      <c r="AA39" s="78">
        <v>0.37</v>
      </c>
      <c r="AB39" s="78">
        <f t="shared" si="95"/>
        <v>1.6572574983557548E-2</v>
      </c>
      <c r="AC39" s="78">
        <f t="shared" si="96"/>
        <v>6.018532163623318</v>
      </c>
      <c r="AD39" s="78"/>
      <c r="AE39" s="78">
        <f t="shared" si="97"/>
        <v>0</v>
      </c>
      <c r="AF39" s="78">
        <v>101.92</v>
      </c>
      <c r="AG39" s="78">
        <f t="shared" si="98"/>
        <v>4.5650725468221216</v>
      </c>
      <c r="AH39" s="33">
        <v>2.4300000000000002</v>
      </c>
      <c r="AI39" s="33">
        <v>0.14000000000000001</v>
      </c>
      <c r="AJ39" s="33">
        <v>0.18</v>
      </c>
      <c r="AK39" s="33">
        <v>0.25</v>
      </c>
      <c r="AL39" s="78">
        <f t="shared" ref="AL39:AL43" si="99">AJ39+AI39+AH39+AG39+AC39+AK39</f>
        <v>13.583604710445439</v>
      </c>
      <c r="AM39" s="33">
        <v>210</v>
      </c>
      <c r="AN39" s="36">
        <f t="shared" si="15"/>
        <v>28.525569891935419</v>
      </c>
      <c r="AO39" s="36">
        <f t="shared" si="16"/>
        <v>2.8128928634390413</v>
      </c>
      <c r="AP39" s="88">
        <v>2.548745794944649</v>
      </c>
      <c r="AQ39" s="88">
        <f t="shared" si="17"/>
        <v>110.36380595578888</v>
      </c>
    </row>
    <row r="40" spans="1:43" ht="18.75">
      <c r="A40" s="13">
        <v>17</v>
      </c>
      <c r="B40" s="11" t="s">
        <v>42</v>
      </c>
      <c r="C40" s="51"/>
      <c r="D40" s="39">
        <v>10</v>
      </c>
      <c r="E40" s="31">
        <f>D40*0.0167</f>
        <v>0.16699999999999998</v>
      </c>
      <c r="F40" s="31"/>
      <c r="G40" s="31">
        <v>4</v>
      </c>
      <c r="H40" s="31">
        <v>1.57</v>
      </c>
      <c r="I40" s="33">
        <v>223.1</v>
      </c>
      <c r="J40" s="78">
        <f t="shared" si="86"/>
        <v>1.333931240657698</v>
      </c>
      <c r="K40" s="33">
        <v>50</v>
      </c>
      <c r="L40" s="78">
        <f t="shared" si="87"/>
        <v>0.66696562032884898</v>
      </c>
      <c r="M40" s="33">
        <v>50</v>
      </c>
      <c r="N40" s="78">
        <f t="shared" si="88"/>
        <v>0.66696562032884898</v>
      </c>
      <c r="O40" s="78">
        <f t="shared" si="89"/>
        <v>2.6678624813153959</v>
      </c>
      <c r="P40" s="33">
        <v>13.33</v>
      </c>
      <c r="Q40" s="78">
        <f t="shared" si="90"/>
        <v>0.35562606875934227</v>
      </c>
      <c r="R40" s="78"/>
      <c r="S40" s="78"/>
      <c r="T40" s="78">
        <v>40</v>
      </c>
      <c r="U40" s="78">
        <f t="shared" si="91"/>
        <v>1.0671449925261585</v>
      </c>
      <c r="V40" s="78">
        <v>14.56</v>
      </c>
      <c r="W40" s="78">
        <f t="shared" si="92"/>
        <v>0.3884407772795217</v>
      </c>
      <c r="X40" s="78">
        <f t="shared" si="93"/>
        <v>4.4790743198804179</v>
      </c>
      <c r="Y40" s="78">
        <v>34</v>
      </c>
      <c r="Z40" s="78">
        <f t="shared" si="94"/>
        <v>1.5228852687593422</v>
      </c>
      <c r="AA40" s="78">
        <v>0.37</v>
      </c>
      <c r="AB40" s="78">
        <f t="shared" si="95"/>
        <v>1.6572574983557548E-2</v>
      </c>
      <c r="AC40" s="78">
        <f t="shared" si="96"/>
        <v>6.018532163623318</v>
      </c>
      <c r="AD40" s="78"/>
      <c r="AE40" s="78">
        <f t="shared" si="97"/>
        <v>0</v>
      </c>
      <c r="AF40" s="78">
        <v>101.92</v>
      </c>
      <c r="AG40" s="78">
        <f t="shared" si="98"/>
        <v>4.5650725468221216</v>
      </c>
      <c r="AH40" s="33">
        <v>2.4300000000000002</v>
      </c>
      <c r="AI40" s="33">
        <v>0.14000000000000001</v>
      </c>
      <c r="AJ40" s="33">
        <v>0.18</v>
      </c>
      <c r="AK40" s="33">
        <v>0.25</v>
      </c>
      <c r="AL40" s="78">
        <f t="shared" si="99"/>
        <v>13.583604710445439</v>
      </c>
      <c r="AM40" s="33">
        <v>60</v>
      </c>
      <c r="AN40" s="36">
        <f t="shared" si="15"/>
        <v>8.1501628262672643</v>
      </c>
      <c r="AO40" s="36">
        <f>(AL40*E40)+(AN40*E40)</f>
        <v>3.6295391786310205</v>
      </c>
      <c r="AP40" s="88">
        <v>3.2887042515414819</v>
      </c>
      <c r="AQ40" s="88">
        <f t="shared" si="17"/>
        <v>110.36380595578889</v>
      </c>
    </row>
    <row r="41" spans="1:43" ht="7.5" hidden="1" customHeight="1">
      <c r="A41" s="13">
        <v>18</v>
      </c>
      <c r="B41" s="11" t="s">
        <v>43</v>
      </c>
      <c r="C41" s="38"/>
      <c r="D41" s="39">
        <v>2</v>
      </c>
      <c r="E41" s="31">
        <f>D41*0.0167</f>
        <v>3.3399999999999999E-2</v>
      </c>
      <c r="F41" s="31"/>
      <c r="G41" s="31">
        <v>4</v>
      </c>
      <c r="H41" s="31">
        <v>1.57</v>
      </c>
      <c r="I41" s="33">
        <v>223.1</v>
      </c>
      <c r="J41" s="78">
        <f t="shared" si="86"/>
        <v>1.333931240657698</v>
      </c>
      <c r="K41" s="33">
        <v>50</v>
      </c>
      <c r="L41" s="78">
        <f t="shared" si="87"/>
        <v>0.66696562032884898</v>
      </c>
      <c r="M41" s="33">
        <v>50</v>
      </c>
      <c r="N41" s="78">
        <f t="shared" si="88"/>
        <v>0.66696562032884898</v>
      </c>
      <c r="O41" s="78">
        <f t="shared" si="89"/>
        <v>2.6678624813153959</v>
      </c>
      <c r="P41" s="33">
        <v>13.33</v>
      </c>
      <c r="Q41" s="78">
        <f t="shared" si="90"/>
        <v>0.35562606875934227</v>
      </c>
      <c r="R41" s="78"/>
      <c r="S41" s="78"/>
      <c r="T41" s="78">
        <v>40</v>
      </c>
      <c r="U41" s="78">
        <f t="shared" si="91"/>
        <v>1.0671449925261585</v>
      </c>
      <c r="V41" s="78">
        <v>14.56</v>
      </c>
      <c r="W41" s="78">
        <f t="shared" si="92"/>
        <v>0.3884407772795217</v>
      </c>
      <c r="X41" s="78">
        <f t="shared" si="93"/>
        <v>4.4790743198804179</v>
      </c>
      <c r="Y41" s="78">
        <v>34</v>
      </c>
      <c r="Z41" s="78">
        <f t="shared" si="94"/>
        <v>1.5228852687593422</v>
      </c>
      <c r="AA41" s="78">
        <v>0.37</v>
      </c>
      <c r="AB41" s="78">
        <f t="shared" si="95"/>
        <v>1.6572574983557548E-2</v>
      </c>
      <c r="AC41" s="78">
        <f t="shared" si="96"/>
        <v>6.018532163623318</v>
      </c>
      <c r="AD41" s="78"/>
      <c r="AE41" s="78">
        <f t="shared" si="97"/>
        <v>0</v>
      </c>
      <c r="AF41" s="78">
        <v>101.92</v>
      </c>
      <c r="AG41" s="78">
        <f t="shared" si="98"/>
        <v>4.5650725468221216</v>
      </c>
      <c r="AH41" s="33">
        <v>2.4300000000000002</v>
      </c>
      <c r="AI41" s="33">
        <v>0.14000000000000001</v>
      </c>
      <c r="AJ41" s="33">
        <v>0.18</v>
      </c>
      <c r="AK41" s="33">
        <v>0.25</v>
      </c>
      <c r="AL41" s="78">
        <f t="shared" si="99"/>
        <v>13.583604710445439</v>
      </c>
      <c r="AM41" s="33">
        <v>50</v>
      </c>
      <c r="AN41" s="36">
        <f t="shared" si="15"/>
        <v>6.7918023552227194</v>
      </c>
      <c r="AO41" s="36">
        <f>(AL41*E41)+(AN41*E41)</f>
        <v>0.68053859599331645</v>
      </c>
      <c r="AP41" s="88">
        <v>0.61663204716402797</v>
      </c>
      <c r="AQ41" s="88">
        <f t="shared" si="17"/>
        <v>110.36380595578889</v>
      </c>
    </row>
    <row r="42" spans="1:43" ht="37.5">
      <c r="A42" s="13">
        <v>19</v>
      </c>
      <c r="B42" s="11" t="s">
        <v>100</v>
      </c>
      <c r="C42" s="51">
        <v>5</v>
      </c>
      <c r="D42" s="39">
        <v>5</v>
      </c>
      <c r="E42" s="31">
        <f t="shared" ref="E42:E43" si="100">D42*0.0167</f>
        <v>8.3499999999999991E-2</v>
      </c>
      <c r="F42" s="31"/>
      <c r="G42" s="31">
        <v>4</v>
      </c>
      <c r="H42" s="31">
        <v>1.57</v>
      </c>
      <c r="I42" s="33">
        <v>223.1</v>
      </c>
      <c r="J42" s="78">
        <f t="shared" si="86"/>
        <v>1.333931240657698</v>
      </c>
      <c r="K42" s="33">
        <v>50</v>
      </c>
      <c r="L42" s="78">
        <f t="shared" si="87"/>
        <v>0.66696562032884898</v>
      </c>
      <c r="M42" s="33">
        <v>50</v>
      </c>
      <c r="N42" s="78">
        <f t="shared" si="88"/>
        <v>0.66696562032884898</v>
      </c>
      <c r="O42" s="78">
        <f t="shared" si="89"/>
        <v>2.6678624813153959</v>
      </c>
      <c r="P42" s="33">
        <v>13.33</v>
      </c>
      <c r="Q42" s="78">
        <f t="shared" si="90"/>
        <v>0.35562606875934227</v>
      </c>
      <c r="R42" s="78"/>
      <c r="S42" s="78"/>
      <c r="T42" s="78">
        <v>40</v>
      </c>
      <c r="U42" s="78">
        <f t="shared" si="91"/>
        <v>1.0671449925261585</v>
      </c>
      <c r="V42" s="78">
        <v>14.56</v>
      </c>
      <c r="W42" s="78">
        <f t="shared" si="92"/>
        <v>0.3884407772795217</v>
      </c>
      <c r="X42" s="78">
        <f t="shared" si="93"/>
        <v>4.4790743198804179</v>
      </c>
      <c r="Y42" s="78">
        <v>34</v>
      </c>
      <c r="Z42" s="78">
        <f t="shared" si="94"/>
        <v>1.5228852687593422</v>
      </c>
      <c r="AA42" s="78">
        <v>0.37</v>
      </c>
      <c r="AB42" s="78">
        <f t="shared" si="95"/>
        <v>1.6572574983557548E-2</v>
      </c>
      <c r="AC42" s="78">
        <f t="shared" si="96"/>
        <v>6.018532163623318</v>
      </c>
      <c r="AD42" s="78"/>
      <c r="AE42" s="78">
        <f t="shared" si="97"/>
        <v>0</v>
      </c>
      <c r="AF42" s="78">
        <v>101.92</v>
      </c>
      <c r="AG42" s="78">
        <f t="shared" si="98"/>
        <v>4.5650725468221216</v>
      </c>
      <c r="AH42" s="33">
        <v>2.4300000000000002</v>
      </c>
      <c r="AI42" s="33">
        <v>0.14000000000000001</v>
      </c>
      <c r="AJ42" s="33">
        <v>0.18</v>
      </c>
      <c r="AK42" s="33">
        <v>0.25</v>
      </c>
      <c r="AL42" s="78">
        <f t="shared" si="99"/>
        <v>13.583604710445439</v>
      </c>
      <c r="AM42" s="33">
        <v>260</v>
      </c>
      <c r="AN42" s="36">
        <f t="shared" si="15"/>
        <v>35.31737224715814</v>
      </c>
      <c r="AO42" s="36">
        <f t="shared" si="16"/>
        <v>4.0832315759598981</v>
      </c>
      <c r="AP42" s="88">
        <v>3.6997922829841676</v>
      </c>
      <c r="AQ42" s="88">
        <f t="shared" si="17"/>
        <v>110.36380595578888</v>
      </c>
    </row>
    <row r="43" spans="1:43" ht="18.75">
      <c r="A43" s="13">
        <v>20</v>
      </c>
      <c r="B43" s="11" t="s">
        <v>44</v>
      </c>
      <c r="C43" s="51">
        <v>5</v>
      </c>
      <c r="D43" s="39">
        <v>7</v>
      </c>
      <c r="E43" s="31">
        <f t="shared" si="100"/>
        <v>0.1169</v>
      </c>
      <c r="F43" s="31"/>
      <c r="G43" s="31">
        <v>4</v>
      </c>
      <c r="H43" s="31">
        <v>1.57</v>
      </c>
      <c r="I43" s="33">
        <v>223.1</v>
      </c>
      <c r="J43" s="78">
        <f t="shared" si="86"/>
        <v>1.333931240657698</v>
      </c>
      <c r="K43" s="33">
        <v>50</v>
      </c>
      <c r="L43" s="78">
        <f t="shared" si="87"/>
        <v>0.66696562032884898</v>
      </c>
      <c r="M43" s="33">
        <v>50</v>
      </c>
      <c r="N43" s="78">
        <f t="shared" si="88"/>
        <v>0.66696562032884898</v>
      </c>
      <c r="O43" s="78">
        <f t="shared" si="89"/>
        <v>2.6678624813153959</v>
      </c>
      <c r="P43" s="33">
        <v>13.33</v>
      </c>
      <c r="Q43" s="78">
        <f t="shared" si="90"/>
        <v>0.35562606875934227</v>
      </c>
      <c r="R43" s="78"/>
      <c r="S43" s="78"/>
      <c r="T43" s="78">
        <v>40</v>
      </c>
      <c r="U43" s="78">
        <f t="shared" si="91"/>
        <v>1.0671449925261585</v>
      </c>
      <c r="V43" s="78">
        <v>14.56</v>
      </c>
      <c r="W43" s="78">
        <f t="shared" si="92"/>
        <v>0.3884407772795217</v>
      </c>
      <c r="X43" s="78">
        <f t="shared" si="93"/>
        <v>4.4790743198804179</v>
      </c>
      <c r="Y43" s="78">
        <v>34</v>
      </c>
      <c r="Z43" s="78">
        <f t="shared" si="94"/>
        <v>1.5228852687593422</v>
      </c>
      <c r="AA43" s="78">
        <v>0.37</v>
      </c>
      <c r="AB43" s="78">
        <f t="shared" si="95"/>
        <v>1.6572574983557548E-2</v>
      </c>
      <c r="AC43" s="78">
        <f t="shared" si="96"/>
        <v>6.018532163623318</v>
      </c>
      <c r="AD43" s="78"/>
      <c r="AE43" s="78">
        <f t="shared" si="97"/>
        <v>0</v>
      </c>
      <c r="AF43" s="78">
        <v>101.92</v>
      </c>
      <c r="AG43" s="78">
        <f t="shared" si="98"/>
        <v>4.5650725468221216</v>
      </c>
      <c r="AH43" s="33">
        <v>2.4300000000000002</v>
      </c>
      <c r="AI43" s="33">
        <v>0.14000000000000001</v>
      </c>
      <c r="AJ43" s="33">
        <v>0.18</v>
      </c>
      <c r="AK43" s="33">
        <v>0.25</v>
      </c>
      <c r="AL43" s="78">
        <f t="shared" si="99"/>
        <v>13.583604710445439</v>
      </c>
      <c r="AM43" s="33">
        <v>205</v>
      </c>
      <c r="AN43" s="36">
        <f t="shared" si="15"/>
        <v>27.846389656413148</v>
      </c>
      <c r="AO43" s="36">
        <f t="shared" si="16"/>
        <v>4.8431663414857695</v>
      </c>
      <c r="AP43" s="88">
        <v>4.3883647356506659</v>
      </c>
      <c r="AQ43" s="88">
        <f t="shared" si="17"/>
        <v>110.36380595578889</v>
      </c>
    </row>
    <row r="44" spans="1:43" ht="18.75">
      <c r="AL44" s="93"/>
      <c r="AM44" s="94"/>
      <c r="AN44" s="93"/>
      <c r="AP44" s="88"/>
      <c r="AQ44" s="88"/>
    </row>
    <row r="45" spans="1:43" ht="18.75">
      <c r="AP45" s="88"/>
      <c r="AQ45" s="88"/>
    </row>
    <row r="46" spans="1:43" ht="18.75">
      <c r="A46" s="152" t="s">
        <v>57</v>
      </c>
      <c r="B46" s="152"/>
      <c r="C46" s="64"/>
      <c r="D46" s="104"/>
      <c r="E46" s="104"/>
      <c r="F46" s="104"/>
      <c r="G46" s="104"/>
      <c r="H46" s="104"/>
      <c r="I46" s="105"/>
      <c r="AP46" s="88"/>
      <c r="AQ46" s="88"/>
    </row>
    <row r="47" spans="1:43" ht="18.75">
      <c r="A47" s="153" t="s">
        <v>53</v>
      </c>
      <c r="B47" s="153"/>
      <c r="C47" s="153"/>
      <c r="D47" s="153"/>
      <c r="E47" s="153"/>
      <c r="F47" s="153"/>
      <c r="G47" s="153"/>
      <c r="H47" s="153"/>
      <c r="I47" s="153"/>
      <c r="AP47" s="88"/>
      <c r="AQ47" s="88"/>
    </row>
    <row r="48" spans="1:43" ht="18.75">
      <c r="AP48" s="88"/>
      <c r="AQ48" s="88"/>
    </row>
    <row r="49" spans="1:43" ht="18.75">
      <c r="AP49" s="88"/>
      <c r="AQ49" s="88"/>
    </row>
    <row r="50" spans="1:43" ht="18.75">
      <c r="AP50" s="88"/>
      <c r="AQ50" s="88"/>
    </row>
    <row r="51" spans="1:43" ht="18.75">
      <c r="AP51" s="88"/>
      <c r="AQ51" s="88"/>
    </row>
    <row r="52" spans="1:43" ht="18.75">
      <c r="AP52" s="88"/>
      <c r="AQ52" s="88"/>
    </row>
    <row r="53" spans="1:43" ht="18.75">
      <c r="AP53" s="88"/>
      <c r="AQ53" s="88"/>
    </row>
    <row r="54" spans="1:43" ht="18.75">
      <c r="AP54" s="88"/>
      <c r="AQ54" s="88"/>
    </row>
    <row r="55" spans="1:43" ht="20.25" customHeight="1">
      <c r="A55" s="219" t="s">
        <v>98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AP55" s="88"/>
    </row>
    <row r="56" spans="1:43" ht="28.5" customHeight="1">
      <c r="A56" s="190" t="s">
        <v>50</v>
      </c>
      <c r="B56" s="190" t="s">
        <v>56</v>
      </c>
      <c r="C56" s="39"/>
      <c r="D56" s="215" t="s">
        <v>35</v>
      </c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88"/>
      <c r="AQ56" s="88"/>
    </row>
    <row r="57" spans="1:43" ht="92.25" customHeight="1">
      <c r="A57" s="190"/>
      <c r="B57" s="190"/>
      <c r="C57" s="198" t="s">
        <v>68</v>
      </c>
      <c r="D57" s="187" t="s">
        <v>69</v>
      </c>
      <c r="E57" s="187" t="s">
        <v>70</v>
      </c>
      <c r="F57" s="187" t="s">
        <v>71</v>
      </c>
      <c r="G57" s="188" t="s">
        <v>72</v>
      </c>
      <c r="H57" s="188" t="s">
        <v>73</v>
      </c>
      <c r="I57" s="188" t="s">
        <v>74</v>
      </c>
      <c r="J57" s="189" t="s">
        <v>120</v>
      </c>
      <c r="K57" s="189" t="s">
        <v>75</v>
      </c>
      <c r="L57" s="189"/>
      <c r="M57" s="189" t="s">
        <v>76</v>
      </c>
      <c r="N57" s="189"/>
      <c r="O57" s="189" t="s">
        <v>77</v>
      </c>
      <c r="P57" s="189" t="s">
        <v>78</v>
      </c>
      <c r="Q57" s="189"/>
      <c r="R57" s="189" t="s">
        <v>79</v>
      </c>
      <c r="S57" s="189"/>
      <c r="T57" s="189" t="s">
        <v>80</v>
      </c>
      <c r="U57" s="189"/>
      <c r="V57" s="189" t="s">
        <v>81</v>
      </c>
      <c r="W57" s="189"/>
      <c r="X57" s="40" t="s">
        <v>82</v>
      </c>
      <c r="Y57" s="189" t="s">
        <v>83</v>
      </c>
      <c r="Z57" s="189"/>
      <c r="AA57" s="189" t="s">
        <v>84</v>
      </c>
      <c r="AB57" s="189"/>
      <c r="AC57" s="27" t="s">
        <v>85</v>
      </c>
      <c r="AD57" s="189" t="s">
        <v>86</v>
      </c>
      <c r="AE57" s="189"/>
      <c r="AF57" s="189" t="s">
        <v>128</v>
      </c>
      <c r="AG57" s="189"/>
      <c r="AH57" s="189" t="s">
        <v>121</v>
      </c>
      <c r="AI57" s="189" t="s">
        <v>118</v>
      </c>
      <c r="AJ57" s="189" t="s">
        <v>88</v>
      </c>
      <c r="AK57" s="194" t="str">
        <f>AK15</f>
        <v>Амортизация</v>
      </c>
      <c r="AL57" s="189" t="s">
        <v>89</v>
      </c>
      <c r="AM57" s="189" t="s">
        <v>90</v>
      </c>
      <c r="AN57" s="189"/>
      <c r="AO57" s="183" t="s">
        <v>91</v>
      </c>
      <c r="AP57" s="204" t="s">
        <v>116</v>
      </c>
      <c r="AQ57" s="204" t="s">
        <v>117</v>
      </c>
    </row>
    <row r="58" spans="1:43" ht="30.75" customHeight="1">
      <c r="A58" s="190"/>
      <c r="B58" s="190"/>
      <c r="C58" s="198"/>
      <c r="D58" s="187"/>
      <c r="E58" s="187"/>
      <c r="F58" s="187"/>
      <c r="G58" s="188"/>
      <c r="H58" s="188"/>
      <c r="I58" s="188"/>
      <c r="J58" s="189"/>
      <c r="K58" s="197">
        <v>0.5</v>
      </c>
      <c r="L58" s="197"/>
      <c r="M58" s="197">
        <v>0.5</v>
      </c>
      <c r="N58" s="197"/>
      <c r="O58" s="189"/>
      <c r="P58" s="191">
        <v>0.1333</v>
      </c>
      <c r="Q58" s="191"/>
      <c r="R58" s="191">
        <v>5.2699999999999997E-2</v>
      </c>
      <c r="S58" s="191"/>
      <c r="T58" s="197">
        <v>0.4</v>
      </c>
      <c r="U58" s="197"/>
      <c r="V58" s="191">
        <f>V16</f>
        <v>0.14560000000000001</v>
      </c>
      <c r="W58" s="191"/>
      <c r="X58" s="28"/>
      <c r="Y58" s="196">
        <v>0.34</v>
      </c>
      <c r="Z58" s="196"/>
      <c r="AA58" s="191">
        <f>AA16</f>
        <v>3.7000000000000002E-3</v>
      </c>
      <c r="AB58" s="191"/>
      <c r="AC58" s="29"/>
      <c r="AD58" s="191"/>
      <c r="AE58" s="191"/>
      <c r="AF58" s="191">
        <f>AF16</f>
        <v>1.0192000000000001</v>
      </c>
      <c r="AG58" s="191"/>
      <c r="AH58" s="189"/>
      <c r="AI58" s="189"/>
      <c r="AJ58" s="189"/>
      <c r="AK58" s="195"/>
      <c r="AL58" s="189"/>
      <c r="AM58" s="111" t="s">
        <v>92</v>
      </c>
      <c r="AN58" s="111" t="s">
        <v>93</v>
      </c>
      <c r="AO58" s="183"/>
      <c r="AP58" s="204"/>
      <c r="AQ58" s="204"/>
    </row>
    <row r="59" spans="1:43">
      <c r="A59" s="41">
        <f>A17</f>
        <v>1</v>
      </c>
      <c r="B59" s="41">
        <f t="shared" ref="B59:AO59" si="101">B17</f>
        <v>2</v>
      </c>
      <c r="C59" s="41">
        <f t="shared" si="101"/>
        <v>0</v>
      </c>
      <c r="D59" s="41">
        <f t="shared" si="101"/>
        <v>3</v>
      </c>
      <c r="E59" s="41">
        <f t="shared" si="101"/>
        <v>4</v>
      </c>
      <c r="F59" s="41">
        <f t="shared" si="101"/>
        <v>5</v>
      </c>
      <c r="G59" s="41">
        <f t="shared" si="101"/>
        <v>5</v>
      </c>
      <c r="H59" s="41">
        <f t="shared" si="101"/>
        <v>6</v>
      </c>
      <c r="I59" s="41">
        <f t="shared" si="101"/>
        <v>7</v>
      </c>
      <c r="J59" s="41">
        <f t="shared" si="101"/>
        <v>8</v>
      </c>
      <c r="K59" s="41">
        <f t="shared" si="101"/>
        <v>9</v>
      </c>
      <c r="L59" s="41">
        <f t="shared" si="101"/>
        <v>10</v>
      </c>
      <c r="M59" s="41">
        <f t="shared" si="101"/>
        <v>11</v>
      </c>
      <c r="N59" s="41">
        <f t="shared" si="101"/>
        <v>12</v>
      </c>
      <c r="O59" s="41">
        <f t="shared" si="101"/>
        <v>13</v>
      </c>
      <c r="P59" s="41">
        <f t="shared" si="101"/>
        <v>14</v>
      </c>
      <c r="Q59" s="41">
        <f t="shared" si="101"/>
        <v>15</v>
      </c>
      <c r="R59" s="41">
        <f t="shared" si="101"/>
        <v>15</v>
      </c>
      <c r="S59" s="41">
        <f t="shared" si="101"/>
        <v>16</v>
      </c>
      <c r="T59" s="41">
        <f t="shared" si="101"/>
        <v>16</v>
      </c>
      <c r="U59" s="41">
        <f t="shared" si="101"/>
        <v>17</v>
      </c>
      <c r="V59" s="41">
        <f t="shared" si="101"/>
        <v>18</v>
      </c>
      <c r="W59" s="41">
        <f t="shared" si="101"/>
        <v>19</v>
      </c>
      <c r="X59" s="41">
        <f t="shared" si="101"/>
        <v>20</v>
      </c>
      <c r="Y59" s="41">
        <f t="shared" si="101"/>
        <v>21</v>
      </c>
      <c r="Z59" s="41">
        <f t="shared" si="101"/>
        <v>22</v>
      </c>
      <c r="AA59" s="41">
        <f t="shared" si="101"/>
        <v>23</v>
      </c>
      <c r="AB59" s="41">
        <f t="shared" si="101"/>
        <v>24</v>
      </c>
      <c r="AC59" s="41">
        <f t="shared" si="101"/>
        <v>25</v>
      </c>
      <c r="AD59" s="41">
        <f t="shared" si="101"/>
        <v>0</v>
      </c>
      <c r="AE59" s="41">
        <f t="shared" si="101"/>
        <v>0</v>
      </c>
      <c r="AF59" s="41">
        <f t="shared" si="101"/>
        <v>26</v>
      </c>
      <c r="AG59" s="41">
        <f t="shared" si="101"/>
        <v>27</v>
      </c>
      <c r="AH59" s="41">
        <f t="shared" si="101"/>
        <v>28</v>
      </c>
      <c r="AI59" s="41">
        <f t="shared" si="101"/>
        <v>29</v>
      </c>
      <c r="AJ59" s="41">
        <f t="shared" si="101"/>
        <v>30</v>
      </c>
      <c r="AK59" s="41">
        <f t="shared" si="101"/>
        <v>31</v>
      </c>
      <c r="AL59" s="41">
        <f t="shared" si="101"/>
        <v>32</v>
      </c>
      <c r="AM59" s="41">
        <f t="shared" si="101"/>
        <v>33</v>
      </c>
      <c r="AN59" s="41">
        <f t="shared" si="101"/>
        <v>34</v>
      </c>
      <c r="AO59" s="41">
        <f t="shared" si="101"/>
        <v>35</v>
      </c>
      <c r="AP59" s="204"/>
      <c r="AQ59" s="204"/>
    </row>
    <row r="60" spans="1:43" ht="20.25" customHeight="1">
      <c r="A60" s="216" t="s">
        <v>94</v>
      </c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88"/>
      <c r="AQ60" s="88" t="e">
        <f t="shared" si="17"/>
        <v>#DIV/0!</v>
      </c>
    </row>
    <row r="61" spans="1:43" ht="18.75">
      <c r="A61" s="13">
        <v>1</v>
      </c>
      <c r="B61" s="11" t="s">
        <v>45</v>
      </c>
      <c r="C61" s="30"/>
      <c r="D61" s="39">
        <v>30</v>
      </c>
      <c r="E61" s="31">
        <f>D61*0.0167</f>
        <v>0.501</v>
      </c>
      <c r="F61" s="31"/>
      <c r="G61" s="31">
        <v>4</v>
      </c>
      <c r="H61" s="31">
        <v>1.57</v>
      </c>
      <c r="I61" s="33">
        <v>223.1</v>
      </c>
      <c r="J61" s="78">
        <f>I61/167.25</f>
        <v>1.333931240657698</v>
      </c>
      <c r="K61" s="33">
        <v>50</v>
      </c>
      <c r="L61" s="78">
        <f>J61*K61%</f>
        <v>0.66696562032884898</v>
      </c>
      <c r="M61" s="33">
        <v>50</v>
      </c>
      <c r="N61" s="78">
        <f>J61*M61/100</f>
        <v>0.66696562032884898</v>
      </c>
      <c r="O61" s="78">
        <f>N61+L61+J61</f>
        <v>2.6678624813153959</v>
      </c>
      <c r="P61" s="33">
        <v>13.33</v>
      </c>
      <c r="Q61" s="78">
        <f>O61*P61/100</f>
        <v>0.35562606875934227</v>
      </c>
      <c r="R61" s="78"/>
      <c r="S61" s="78"/>
      <c r="T61" s="78">
        <v>40</v>
      </c>
      <c r="U61" s="78">
        <f>O61*T61/100</f>
        <v>1.0671449925261585</v>
      </c>
      <c r="V61" s="78">
        <v>14.56</v>
      </c>
      <c r="W61" s="78">
        <f>O61*V61/100</f>
        <v>0.3884407772795217</v>
      </c>
      <c r="X61" s="78">
        <f>O61+Q61+S61+U61+W61</f>
        <v>4.4790743198804179</v>
      </c>
      <c r="Y61" s="78">
        <v>34</v>
      </c>
      <c r="Z61" s="78">
        <f>X61*Y61/100</f>
        <v>1.5228852687593422</v>
      </c>
      <c r="AA61" s="78">
        <v>0.37</v>
      </c>
      <c r="AB61" s="78">
        <f>X61*AA61/100</f>
        <v>1.6572574983557548E-2</v>
      </c>
      <c r="AC61" s="78">
        <f>AB61+Z61+X61</f>
        <v>6.018532163623318</v>
      </c>
      <c r="AD61" s="78"/>
      <c r="AE61" s="78">
        <f>AC61*AD61/100</f>
        <v>0</v>
      </c>
      <c r="AF61" s="78">
        <v>101.92</v>
      </c>
      <c r="AG61" s="78">
        <f>X61*AF61/100</f>
        <v>4.5650725468221216</v>
      </c>
      <c r="AH61" s="33">
        <v>2.4300000000000002</v>
      </c>
      <c r="AI61" s="33">
        <v>0.14000000000000001</v>
      </c>
      <c r="AJ61" s="33">
        <v>0.18</v>
      </c>
      <c r="AK61" s="33">
        <v>0.25</v>
      </c>
      <c r="AL61" s="78">
        <f>AC61+AG61+AH61+AI61+AJ61+AK61</f>
        <v>13.583604710445439</v>
      </c>
      <c r="AM61" s="33">
        <v>50</v>
      </c>
      <c r="AN61" s="36">
        <f>AL61*AM61/100</f>
        <v>6.7918023552227194</v>
      </c>
      <c r="AO61" s="36">
        <f>(AL61*E61)+(AN61*E61)</f>
        <v>10.208078939899748</v>
      </c>
      <c r="AP61" s="88">
        <v>9.2494807074604193</v>
      </c>
      <c r="AQ61" s="88">
        <f t="shared" si="17"/>
        <v>110.36380595578889</v>
      </c>
    </row>
    <row r="62" spans="1:43" ht="18.75">
      <c r="A62" s="13">
        <v>2</v>
      </c>
      <c r="B62" s="11" t="s">
        <v>58</v>
      </c>
      <c r="C62" s="30"/>
      <c r="D62" s="39">
        <v>33</v>
      </c>
      <c r="E62" s="31">
        <f t="shared" ref="E62:E67" si="102">D62*0.0167</f>
        <v>0.55110000000000003</v>
      </c>
      <c r="F62" s="31"/>
      <c r="G62" s="31">
        <v>4</v>
      </c>
      <c r="H62" s="31">
        <v>1.57</v>
      </c>
      <c r="I62" s="33">
        <v>223.1</v>
      </c>
      <c r="J62" s="78">
        <f t="shared" ref="J62:J67" si="103">I62/167.25</f>
        <v>1.333931240657698</v>
      </c>
      <c r="K62" s="33">
        <v>50</v>
      </c>
      <c r="L62" s="78">
        <f t="shared" ref="L62:L67" si="104">J62*K62%</f>
        <v>0.66696562032884898</v>
      </c>
      <c r="M62" s="33">
        <v>50</v>
      </c>
      <c r="N62" s="78">
        <f t="shared" ref="N62:N67" si="105">J62*M62/100</f>
        <v>0.66696562032884898</v>
      </c>
      <c r="O62" s="78">
        <f t="shared" ref="O62:O67" si="106">N62+L62+J62</f>
        <v>2.6678624813153959</v>
      </c>
      <c r="P62" s="33">
        <v>13.33</v>
      </c>
      <c r="Q62" s="78">
        <f t="shared" ref="Q62:Q67" si="107">O62*P62/100</f>
        <v>0.35562606875934227</v>
      </c>
      <c r="R62" s="78"/>
      <c r="S62" s="78"/>
      <c r="T62" s="78">
        <v>40</v>
      </c>
      <c r="U62" s="78">
        <f t="shared" ref="U62:U67" si="108">O62*T62/100</f>
        <v>1.0671449925261585</v>
      </c>
      <c r="V62" s="78">
        <v>14.56</v>
      </c>
      <c r="W62" s="78">
        <f t="shared" ref="W62:W67" si="109">O62*V62/100</f>
        <v>0.3884407772795217</v>
      </c>
      <c r="X62" s="78">
        <f t="shared" ref="X62:X67" si="110">O62+Q62+S62+U62+W62</f>
        <v>4.4790743198804179</v>
      </c>
      <c r="Y62" s="78">
        <v>34</v>
      </c>
      <c r="Z62" s="78">
        <f t="shared" ref="Z62:Z67" si="111">X62*Y62/100</f>
        <v>1.5228852687593422</v>
      </c>
      <c r="AA62" s="78">
        <v>0.37</v>
      </c>
      <c r="AB62" s="78">
        <f t="shared" ref="AB62:AB67" si="112">X62*AA62/100</f>
        <v>1.6572574983557548E-2</v>
      </c>
      <c r="AC62" s="78">
        <f t="shared" ref="AC62:AC67" si="113">AB62+Z62+X62</f>
        <v>6.018532163623318</v>
      </c>
      <c r="AD62" s="78"/>
      <c r="AE62" s="78">
        <f t="shared" ref="AE62:AE67" si="114">AC62*AD62/100</f>
        <v>0</v>
      </c>
      <c r="AF62" s="78">
        <v>101.92</v>
      </c>
      <c r="AG62" s="78">
        <f t="shared" ref="AG62:AG67" si="115">X62*AF62/100</f>
        <v>4.5650725468221216</v>
      </c>
      <c r="AH62" s="33">
        <v>2.4300000000000002</v>
      </c>
      <c r="AI62" s="33">
        <v>0.14000000000000001</v>
      </c>
      <c r="AJ62" s="33">
        <v>0.18</v>
      </c>
      <c r="AK62" s="33">
        <v>0.25</v>
      </c>
      <c r="AL62" s="78">
        <f t="shared" ref="AL62:AL67" si="116">AC62+AG62+AH62+AI62+AJ62+AK62</f>
        <v>13.583604710445439</v>
      </c>
      <c r="AM62" s="33">
        <v>50</v>
      </c>
      <c r="AN62" s="36">
        <f t="shared" ref="AN62:AN67" si="117">AL62*AM62/100</f>
        <v>6.7918023552227194</v>
      </c>
      <c r="AO62" s="36">
        <f t="shared" ref="AO62:AO67" si="118">(AL62*E62)+(AN62*E62)</f>
        <v>11.228886833889723</v>
      </c>
      <c r="AP62" s="88">
        <v>10.174428778206462</v>
      </c>
      <c r="AQ62" s="88">
        <f t="shared" si="17"/>
        <v>110.36380595578889</v>
      </c>
    </row>
    <row r="63" spans="1:43" ht="18.75">
      <c r="A63" s="13">
        <v>3</v>
      </c>
      <c r="B63" s="11" t="s">
        <v>7</v>
      </c>
      <c r="C63" s="30">
        <v>4</v>
      </c>
      <c r="D63" s="39">
        <v>54</v>
      </c>
      <c r="E63" s="31">
        <f t="shared" si="102"/>
        <v>0.90179999999999993</v>
      </c>
      <c r="F63" s="31"/>
      <c r="G63" s="31">
        <v>4</v>
      </c>
      <c r="H63" s="31">
        <v>1.57</v>
      </c>
      <c r="I63" s="33">
        <v>223.1</v>
      </c>
      <c r="J63" s="78">
        <f t="shared" si="103"/>
        <v>1.333931240657698</v>
      </c>
      <c r="K63" s="33">
        <v>50</v>
      </c>
      <c r="L63" s="78">
        <f t="shared" si="104"/>
        <v>0.66696562032884898</v>
      </c>
      <c r="M63" s="33">
        <v>50</v>
      </c>
      <c r="N63" s="78">
        <f t="shared" si="105"/>
        <v>0.66696562032884898</v>
      </c>
      <c r="O63" s="78">
        <f t="shared" si="106"/>
        <v>2.6678624813153959</v>
      </c>
      <c r="P63" s="33">
        <v>13.33</v>
      </c>
      <c r="Q63" s="78">
        <f t="shared" si="107"/>
        <v>0.35562606875934227</v>
      </c>
      <c r="R63" s="78"/>
      <c r="S63" s="78"/>
      <c r="T63" s="78">
        <v>40</v>
      </c>
      <c r="U63" s="78">
        <f t="shared" si="108"/>
        <v>1.0671449925261585</v>
      </c>
      <c r="V63" s="78">
        <v>14.56</v>
      </c>
      <c r="W63" s="78">
        <f t="shared" si="109"/>
        <v>0.3884407772795217</v>
      </c>
      <c r="X63" s="78">
        <f t="shared" si="110"/>
        <v>4.4790743198804179</v>
      </c>
      <c r="Y63" s="78">
        <v>34</v>
      </c>
      <c r="Z63" s="78">
        <f t="shared" si="111"/>
        <v>1.5228852687593422</v>
      </c>
      <c r="AA63" s="78">
        <v>0.37</v>
      </c>
      <c r="AB63" s="78">
        <f t="shared" si="112"/>
        <v>1.6572574983557548E-2</v>
      </c>
      <c r="AC63" s="78">
        <f t="shared" si="113"/>
        <v>6.018532163623318</v>
      </c>
      <c r="AD63" s="78"/>
      <c r="AE63" s="78">
        <f t="shared" si="114"/>
        <v>0</v>
      </c>
      <c r="AF63" s="78">
        <v>101.92</v>
      </c>
      <c r="AG63" s="78">
        <f t="shared" si="115"/>
        <v>4.5650725468221216</v>
      </c>
      <c r="AH63" s="33">
        <v>2.4300000000000002</v>
      </c>
      <c r="AI63" s="33">
        <v>0.14000000000000001</v>
      </c>
      <c r="AJ63" s="33">
        <v>0.18</v>
      </c>
      <c r="AK63" s="33">
        <v>0.25</v>
      </c>
      <c r="AL63" s="78">
        <f t="shared" si="116"/>
        <v>13.583604710445439</v>
      </c>
      <c r="AM63" s="33">
        <v>50</v>
      </c>
      <c r="AN63" s="36">
        <f t="shared" si="117"/>
        <v>6.7918023552227194</v>
      </c>
      <c r="AO63" s="36">
        <f t="shared" si="118"/>
        <v>18.374542091819542</v>
      </c>
      <c r="AP63" s="88">
        <v>16.649065273428754</v>
      </c>
      <c r="AQ63" s="88">
        <f t="shared" si="17"/>
        <v>110.36380595578889</v>
      </c>
    </row>
    <row r="64" spans="1:43" ht="37.5">
      <c r="A64" s="13">
        <v>4</v>
      </c>
      <c r="B64" s="11" t="s">
        <v>36</v>
      </c>
      <c r="C64" s="30"/>
      <c r="D64" s="39">
        <v>25</v>
      </c>
      <c r="E64" s="31">
        <f t="shared" si="102"/>
        <v>0.41749999999999998</v>
      </c>
      <c r="F64" s="31"/>
      <c r="G64" s="31">
        <v>4</v>
      </c>
      <c r="H64" s="31">
        <v>1.57</v>
      </c>
      <c r="I64" s="33">
        <v>223.1</v>
      </c>
      <c r="J64" s="78">
        <f t="shared" si="103"/>
        <v>1.333931240657698</v>
      </c>
      <c r="K64" s="33">
        <v>50</v>
      </c>
      <c r="L64" s="78">
        <f t="shared" si="104"/>
        <v>0.66696562032884898</v>
      </c>
      <c r="M64" s="33">
        <v>50</v>
      </c>
      <c r="N64" s="78">
        <f t="shared" si="105"/>
        <v>0.66696562032884898</v>
      </c>
      <c r="O64" s="78">
        <f t="shared" si="106"/>
        <v>2.6678624813153959</v>
      </c>
      <c r="P64" s="33">
        <v>13.33</v>
      </c>
      <c r="Q64" s="78">
        <f t="shared" si="107"/>
        <v>0.35562606875934227</v>
      </c>
      <c r="R64" s="78"/>
      <c r="S64" s="78"/>
      <c r="T64" s="78">
        <v>40</v>
      </c>
      <c r="U64" s="78">
        <f t="shared" si="108"/>
        <v>1.0671449925261585</v>
      </c>
      <c r="V64" s="78">
        <v>14.56</v>
      </c>
      <c r="W64" s="78">
        <f t="shared" si="109"/>
        <v>0.3884407772795217</v>
      </c>
      <c r="X64" s="78">
        <f t="shared" si="110"/>
        <v>4.4790743198804179</v>
      </c>
      <c r="Y64" s="78">
        <v>34</v>
      </c>
      <c r="Z64" s="78">
        <f t="shared" si="111"/>
        <v>1.5228852687593422</v>
      </c>
      <c r="AA64" s="78">
        <v>0.37</v>
      </c>
      <c r="AB64" s="78">
        <f t="shared" si="112"/>
        <v>1.6572574983557548E-2</v>
      </c>
      <c r="AC64" s="78">
        <f t="shared" si="113"/>
        <v>6.018532163623318</v>
      </c>
      <c r="AD64" s="78"/>
      <c r="AE64" s="78">
        <f t="shared" si="114"/>
        <v>0</v>
      </c>
      <c r="AF64" s="78">
        <v>101.92</v>
      </c>
      <c r="AG64" s="78">
        <f t="shared" si="115"/>
        <v>4.5650725468221216</v>
      </c>
      <c r="AH64" s="33">
        <v>2.4300000000000002</v>
      </c>
      <c r="AI64" s="33">
        <v>0.14000000000000001</v>
      </c>
      <c r="AJ64" s="33">
        <v>0.18</v>
      </c>
      <c r="AK64" s="33">
        <v>0.25</v>
      </c>
      <c r="AL64" s="78">
        <f t="shared" si="116"/>
        <v>13.583604710445439</v>
      </c>
      <c r="AM64" s="33">
        <v>50</v>
      </c>
      <c r="AN64" s="36">
        <f t="shared" si="117"/>
        <v>6.7918023552227194</v>
      </c>
      <c r="AO64" s="36">
        <f t="shared" si="118"/>
        <v>8.5067324499164556</v>
      </c>
      <c r="AP64" s="88">
        <v>7.7079005895503494</v>
      </c>
      <c r="AQ64" s="88">
        <f t="shared" si="17"/>
        <v>110.36380595578889</v>
      </c>
    </row>
    <row r="65" spans="1:43" ht="37.5">
      <c r="A65" s="13">
        <v>5</v>
      </c>
      <c r="B65" s="11" t="s">
        <v>37</v>
      </c>
      <c r="C65" s="30">
        <v>4</v>
      </c>
      <c r="D65" s="39">
        <v>30</v>
      </c>
      <c r="E65" s="31">
        <f t="shared" si="102"/>
        <v>0.501</v>
      </c>
      <c r="F65" s="31"/>
      <c r="G65" s="31">
        <v>4</v>
      </c>
      <c r="H65" s="31">
        <v>1.57</v>
      </c>
      <c r="I65" s="33">
        <v>223.1</v>
      </c>
      <c r="J65" s="78">
        <f t="shared" si="103"/>
        <v>1.333931240657698</v>
      </c>
      <c r="K65" s="33">
        <v>50</v>
      </c>
      <c r="L65" s="78">
        <f t="shared" si="104"/>
        <v>0.66696562032884898</v>
      </c>
      <c r="M65" s="33">
        <v>50</v>
      </c>
      <c r="N65" s="78">
        <f t="shared" si="105"/>
        <v>0.66696562032884898</v>
      </c>
      <c r="O65" s="78">
        <f t="shared" si="106"/>
        <v>2.6678624813153959</v>
      </c>
      <c r="P65" s="33">
        <v>13.33</v>
      </c>
      <c r="Q65" s="78">
        <f t="shared" si="107"/>
        <v>0.35562606875934227</v>
      </c>
      <c r="R65" s="78"/>
      <c r="S65" s="78"/>
      <c r="T65" s="78">
        <v>40</v>
      </c>
      <c r="U65" s="78">
        <f t="shared" si="108"/>
        <v>1.0671449925261585</v>
      </c>
      <c r="V65" s="78">
        <v>14.56</v>
      </c>
      <c r="W65" s="78">
        <f t="shared" si="109"/>
        <v>0.3884407772795217</v>
      </c>
      <c r="X65" s="78">
        <f t="shared" si="110"/>
        <v>4.4790743198804179</v>
      </c>
      <c r="Y65" s="78">
        <v>34</v>
      </c>
      <c r="Z65" s="78">
        <f t="shared" si="111"/>
        <v>1.5228852687593422</v>
      </c>
      <c r="AA65" s="78">
        <v>0.37</v>
      </c>
      <c r="AB65" s="78">
        <f t="shared" si="112"/>
        <v>1.6572574983557548E-2</v>
      </c>
      <c r="AC65" s="78">
        <f t="shared" si="113"/>
        <v>6.018532163623318</v>
      </c>
      <c r="AD65" s="78"/>
      <c r="AE65" s="78">
        <f t="shared" si="114"/>
        <v>0</v>
      </c>
      <c r="AF65" s="78">
        <v>101.92</v>
      </c>
      <c r="AG65" s="78">
        <f t="shared" si="115"/>
        <v>4.5650725468221216</v>
      </c>
      <c r="AH65" s="33">
        <v>2.4300000000000002</v>
      </c>
      <c r="AI65" s="33">
        <v>0.14000000000000001</v>
      </c>
      <c r="AJ65" s="33">
        <v>0.18</v>
      </c>
      <c r="AK65" s="33">
        <v>0.25</v>
      </c>
      <c r="AL65" s="78">
        <f t="shared" si="116"/>
        <v>13.583604710445439</v>
      </c>
      <c r="AM65" s="33">
        <v>50</v>
      </c>
      <c r="AN65" s="36">
        <f t="shared" si="117"/>
        <v>6.7918023552227194</v>
      </c>
      <c r="AO65" s="36">
        <f t="shared" si="118"/>
        <v>10.208078939899748</v>
      </c>
      <c r="AP65" s="88">
        <v>9.2494807074604193</v>
      </c>
      <c r="AQ65" s="88">
        <f t="shared" si="17"/>
        <v>110.36380595578889</v>
      </c>
    </row>
    <row r="66" spans="1:43" ht="18.75">
      <c r="A66" s="13">
        <v>6</v>
      </c>
      <c r="B66" s="11" t="s">
        <v>9</v>
      </c>
      <c r="C66" s="30"/>
      <c r="D66" s="39">
        <v>20</v>
      </c>
      <c r="E66" s="31">
        <f t="shared" si="102"/>
        <v>0.33399999999999996</v>
      </c>
      <c r="F66" s="31"/>
      <c r="G66" s="31">
        <v>4</v>
      </c>
      <c r="H66" s="31">
        <v>1.57</v>
      </c>
      <c r="I66" s="33">
        <v>223.1</v>
      </c>
      <c r="J66" s="78">
        <f t="shared" si="103"/>
        <v>1.333931240657698</v>
      </c>
      <c r="K66" s="33">
        <v>50</v>
      </c>
      <c r="L66" s="78">
        <f t="shared" si="104"/>
        <v>0.66696562032884898</v>
      </c>
      <c r="M66" s="33">
        <v>50</v>
      </c>
      <c r="N66" s="78">
        <f t="shared" si="105"/>
        <v>0.66696562032884898</v>
      </c>
      <c r="O66" s="78">
        <f t="shared" si="106"/>
        <v>2.6678624813153959</v>
      </c>
      <c r="P66" s="33">
        <v>13.33</v>
      </c>
      <c r="Q66" s="78">
        <f t="shared" si="107"/>
        <v>0.35562606875934227</v>
      </c>
      <c r="R66" s="78"/>
      <c r="S66" s="78"/>
      <c r="T66" s="78">
        <v>40</v>
      </c>
      <c r="U66" s="78">
        <f t="shared" si="108"/>
        <v>1.0671449925261585</v>
      </c>
      <c r="V66" s="78">
        <v>14.56</v>
      </c>
      <c r="W66" s="78">
        <f t="shared" si="109"/>
        <v>0.3884407772795217</v>
      </c>
      <c r="X66" s="78">
        <f t="shared" si="110"/>
        <v>4.4790743198804179</v>
      </c>
      <c r="Y66" s="78">
        <v>34</v>
      </c>
      <c r="Z66" s="78">
        <f t="shared" si="111"/>
        <v>1.5228852687593422</v>
      </c>
      <c r="AA66" s="78">
        <v>0.37</v>
      </c>
      <c r="AB66" s="78">
        <f t="shared" si="112"/>
        <v>1.6572574983557548E-2</v>
      </c>
      <c r="AC66" s="78">
        <f t="shared" si="113"/>
        <v>6.018532163623318</v>
      </c>
      <c r="AD66" s="78"/>
      <c r="AE66" s="78">
        <f t="shared" si="114"/>
        <v>0</v>
      </c>
      <c r="AF66" s="78">
        <v>101.92</v>
      </c>
      <c r="AG66" s="78">
        <f t="shared" si="115"/>
        <v>4.5650725468221216</v>
      </c>
      <c r="AH66" s="33">
        <v>2.4300000000000002</v>
      </c>
      <c r="AI66" s="33">
        <v>0.14000000000000001</v>
      </c>
      <c r="AJ66" s="33">
        <v>0.18</v>
      </c>
      <c r="AK66" s="33">
        <v>0.25</v>
      </c>
      <c r="AL66" s="78">
        <f t="shared" si="116"/>
        <v>13.583604710445439</v>
      </c>
      <c r="AM66" s="33">
        <v>50</v>
      </c>
      <c r="AN66" s="36">
        <f t="shared" si="117"/>
        <v>6.7918023552227194</v>
      </c>
      <c r="AO66" s="36">
        <f t="shared" si="118"/>
        <v>6.8053859599331634</v>
      </c>
      <c r="AP66" s="88">
        <v>6.1663204716402795</v>
      </c>
      <c r="AQ66" s="88">
        <f t="shared" si="17"/>
        <v>110.36380595578888</v>
      </c>
    </row>
    <row r="67" spans="1:43" ht="38.25">
      <c r="A67" s="13">
        <v>7</v>
      </c>
      <c r="B67" s="12" t="s">
        <v>10</v>
      </c>
      <c r="C67" s="26"/>
      <c r="D67" s="39">
        <v>15</v>
      </c>
      <c r="E67" s="31">
        <f t="shared" si="102"/>
        <v>0.2505</v>
      </c>
      <c r="F67" s="31"/>
      <c r="G67" s="31">
        <v>4</v>
      </c>
      <c r="H67" s="31">
        <v>1.57</v>
      </c>
      <c r="I67" s="33">
        <v>223.1</v>
      </c>
      <c r="J67" s="78">
        <f t="shared" si="103"/>
        <v>1.333931240657698</v>
      </c>
      <c r="K67" s="33">
        <v>50</v>
      </c>
      <c r="L67" s="78">
        <f t="shared" si="104"/>
        <v>0.66696562032884898</v>
      </c>
      <c r="M67" s="33">
        <v>50</v>
      </c>
      <c r="N67" s="78">
        <f t="shared" si="105"/>
        <v>0.66696562032884898</v>
      </c>
      <c r="O67" s="78">
        <f t="shared" si="106"/>
        <v>2.6678624813153959</v>
      </c>
      <c r="P67" s="33">
        <v>13.33</v>
      </c>
      <c r="Q67" s="78">
        <f t="shared" si="107"/>
        <v>0.35562606875934227</v>
      </c>
      <c r="R67" s="78"/>
      <c r="S67" s="78"/>
      <c r="T67" s="78">
        <v>40</v>
      </c>
      <c r="U67" s="78">
        <f t="shared" si="108"/>
        <v>1.0671449925261585</v>
      </c>
      <c r="V67" s="78">
        <v>14.56</v>
      </c>
      <c r="W67" s="78">
        <f t="shared" si="109"/>
        <v>0.3884407772795217</v>
      </c>
      <c r="X67" s="78">
        <f t="shared" si="110"/>
        <v>4.4790743198804179</v>
      </c>
      <c r="Y67" s="78">
        <v>34</v>
      </c>
      <c r="Z67" s="78">
        <f t="shared" si="111"/>
        <v>1.5228852687593422</v>
      </c>
      <c r="AA67" s="78">
        <v>0.37</v>
      </c>
      <c r="AB67" s="78">
        <f t="shared" si="112"/>
        <v>1.6572574983557548E-2</v>
      </c>
      <c r="AC67" s="78">
        <f t="shared" si="113"/>
        <v>6.018532163623318</v>
      </c>
      <c r="AD67" s="78"/>
      <c r="AE67" s="78">
        <f t="shared" si="114"/>
        <v>0</v>
      </c>
      <c r="AF67" s="78">
        <v>101.92</v>
      </c>
      <c r="AG67" s="78">
        <f t="shared" si="115"/>
        <v>4.5650725468221216</v>
      </c>
      <c r="AH67" s="33">
        <v>2.4300000000000002</v>
      </c>
      <c r="AI67" s="33">
        <v>0.14000000000000001</v>
      </c>
      <c r="AJ67" s="33">
        <v>0.18</v>
      </c>
      <c r="AK67" s="33">
        <v>0.25</v>
      </c>
      <c r="AL67" s="78">
        <f t="shared" si="116"/>
        <v>13.583604710445439</v>
      </c>
      <c r="AM67" s="33">
        <v>50</v>
      </c>
      <c r="AN67" s="36">
        <f t="shared" si="117"/>
        <v>6.7918023552227194</v>
      </c>
      <c r="AO67" s="36">
        <f t="shared" si="118"/>
        <v>5.1040394699498739</v>
      </c>
      <c r="AP67" s="88">
        <v>4.6247403537302096</v>
      </c>
      <c r="AQ67" s="88">
        <f t="shared" si="17"/>
        <v>110.36380595578889</v>
      </c>
    </row>
    <row r="68" spans="1:43" ht="18.75">
      <c r="A68" s="177" t="s">
        <v>14</v>
      </c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88"/>
      <c r="AQ68" s="88" t="e">
        <f t="shared" si="17"/>
        <v>#DIV/0!</v>
      </c>
    </row>
    <row r="69" spans="1:43" ht="18.75">
      <c r="A69" s="13">
        <v>8</v>
      </c>
      <c r="B69" s="11" t="s">
        <v>46</v>
      </c>
      <c r="C69" s="30">
        <v>4</v>
      </c>
      <c r="D69" s="39">
        <v>13</v>
      </c>
      <c r="E69" s="31">
        <f t="shared" ref="E69:E71" si="119">D69*0.0167</f>
        <v>0.21709999999999999</v>
      </c>
      <c r="F69" s="31"/>
      <c r="G69" s="31">
        <v>4</v>
      </c>
      <c r="H69" s="31">
        <v>1.57</v>
      </c>
      <c r="I69" s="33">
        <v>223.1</v>
      </c>
      <c r="J69" s="78">
        <f>I69/167.25</f>
        <v>1.333931240657698</v>
      </c>
      <c r="K69" s="33">
        <v>50</v>
      </c>
      <c r="L69" s="78">
        <f>J69*K69%</f>
        <v>0.66696562032884898</v>
      </c>
      <c r="M69" s="33">
        <v>50</v>
      </c>
      <c r="N69" s="78">
        <f>J69*M69/100</f>
        <v>0.66696562032884898</v>
      </c>
      <c r="O69" s="78">
        <f>N69+L69+J69</f>
        <v>2.6678624813153959</v>
      </c>
      <c r="P69" s="33">
        <v>13.33</v>
      </c>
      <c r="Q69" s="78">
        <f>O69*P69/100</f>
        <v>0.35562606875934227</v>
      </c>
      <c r="R69" s="78"/>
      <c r="S69" s="78"/>
      <c r="T69" s="78">
        <v>40</v>
      </c>
      <c r="U69" s="78">
        <f>O69*T69/100</f>
        <v>1.0671449925261585</v>
      </c>
      <c r="V69" s="78">
        <v>14.56</v>
      </c>
      <c r="W69" s="78">
        <f>O69*V69/100</f>
        <v>0.3884407772795217</v>
      </c>
      <c r="X69" s="78">
        <f>O69+Q69+S69+U69+W69</f>
        <v>4.4790743198804179</v>
      </c>
      <c r="Y69" s="78">
        <v>34</v>
      </c>
      <c r="Z69" s="78">
        <f>X69*Y69/100</f>
        <v>1.5228852687593422</v>
      </c>
      <c r="AA69" s="78">
        <v>0.37</v>
      </c>
      <c r="AB69" s="78">
        <f>X69*AA69/100</f>
        <v>1.6572574983557548E-2</v>
      </c>
      <c r="AC69" s="78">
        <f>AB69+Z69+X69</f>
        <v>6.018532163623318</v>
      </c>
      <c r="AD69" s="78"/>
      <c r="AE69" s="78">
        <f>AC69*AD69/100</f>
        <v>0</v>
      </c>
      <c r="AF69" s="78">
        <v>101.92</v>
      </c>
      <c r="AG69" s="78">
        <f>X69*AF69/100</f>
        <v>4.5650725468221216</v>
      </c>
      <c r="AH69" s="33">
        <v>2.4300000000000002</v>
      </c>
      <c r="AI69" s="33">
        <v>0.14000000000000001</v>
      </c>
      <c r="AJ69" s="33">
        <v>0.18</v>
      </c>
      <c r="AK69" s="33">
        <v>0.25</v>
      </c>
      <c r="AL69" s="78">
        <f>AC69+AG69+AH69+AI69+AJ69+AK69</f>
        <v>13.583604710445439</v>
      </c>
      <c r="AM69" s="33">
        <v>50</v>
      </c>
      <c r="AN69" s="36">
        <f t="shared" ref="AN69:AN71" si="120">AL69*AM69/100</f>
        <v>6.7918023552227194</v>
      </c>
      <c r="AO69" s="36">
        <f t="shared" ref="AO69:AO71" si="121">(AL69*E69)+(AN69*E69)</f>
        <v>4.4235008739565567</v>
      </c>
      <c r="AP69" s="88">
        <v>4.0081083065661822</v>
      </c>
      <c r="AQ69" s="88">
        <f t="shared" si="17"/>
        <v>110.36380595578888</v>
      </c>
    </row>
    <row r="70" spans="1:43" ht="37.5">
      <c r="A70" s="13"/>
      <c r="B70" s="11" t="s">
        <v>104</v>
      </c>
      <c r="C70" s="30"/>
      <c r="D70" s="39">
        <v>15</v>
      </c>
      <c r="E70" s="31">
        <f t="shared" ref="E70" si="122">D70*0.0167</f>
        <v>0.2505</v>
      </c>
      <c r="F70" s="31"/>
      <c r="G70" s="31">
        <v>4</v>
      </c>
      <c r="H70" s="31">
        <v>1.57</v>
      </c>
      <c r="I70" s="33">
        <v>223.1</v>
      </c>
      <c r="J70" s="78">
        <f t="shared" ref="J70:J71" si="123">I70/167.25</f>
        <v>1.333931240657698</v>
      </c>
      <c r="K70" s="33">
        <v>50</v>
      </c>
      <c r="L70" s="78">
        <f t="shared" ref="L70:L71" si="124">J70*K70%</f>
        <v>0.66696562032884898</v>
      </c>
      <c r="M70" s="33">
        <v>50</v>
      </c>
      <c r="N70" s="78">
        <f t="shared" ref="N70:N71" si="125">J70*M70/100</f>
        <v>0.66696562032884898</v>
      </c>
      <c r="O70" s="78">
        <f t="shared" ref="O70:O71" si="126">N70+L70+J70</f>
        <v>2.6678624813153959</v>
      </c>
      <c r="P70" s="33">
        <v>13.33</v>
      </c>
      <c r="Q70" s="78">
        <f t="shared" ref="Q70:Q71" si="127">O70*P70/100</f>
        <v>0.35562606875934227</v>
      </c>
      <c r="R70" s="78"/>
      <c r="S70" s="78"/>
      <c r="T70" s="78">
        <v>40</v>
      </c>
      <c r="U70" s="78">
        <f t="shared" ref="U70:U71" si="128">O70*T70/100</f>
        <v>1.0671449925261585</v>
      </c>
      <c r="V70" s="78">
        <v>14.56</v>
      </c>
      <c r="W70" s="78">
        <f t="shared" ref="W70:W71" si="129">O70*V70/100</f>
        <v>0.3884407772795217</v>
      </c>
      <c r="X70" s="78">
        <f t="shared" ref="X70:X71" si="130">O70+Q70+S70+U70+W70</f>
        <v>4.4790743198804179</v>
      </c>
      <c r="Y70" s="78">
        <v>34</v>
      </c>
      <c r="Z70" s="78">
        <f t="shared" ref="Z70:Z71" si="131">X70*Y70/100</f>
        <v>1.5228852687593422</v>
      </c>
      <c r="AA70" s="78">
        <v>0.37</v>
      </c>
      <c r="AB70" s="78">
        <f t="shared" ref="AB70:AB71" si="132">X70*AA70/100</f>
        <v>1.6572574983557548E-2</v>
      </c>
      <c r="AC70" s="78">
        <f t="shared" ref="AC70:AC71" si="133">AB70+Z70+X70</f>
        <v>6.018532163623318</v>
      </c>
      <c r="AD70" s="78"/>
      <c r="AE70" s="78">
        <f t="shared" ref="AE70:AE71" si="134">AC70*AD70/100</f>
        <v>0</v>
      </c>
      <c r="AF70" s="78">
        <v>101.92</v>
      </c>
      <c r="AG70" s="78">
        <f t="shared" ref="AG70:AG71" si="135">X70*AF70/100</f>
        <v>4.5650725468221216</v>
      </c>
      <c r="AH70" s="33">
        <v>2.4300000000000002</v>
      </c>
      <c r="AI70" s="33">
        <v>0.14000000000000001</v>
      </c>
      <c r="AJ70" s="33">
        <v>0.18</v>
      </c>
      <c r="AK70" s="33">
        <v>0.25</v>
      </c>
      <c r="AL70" s="78">
        <f t="shared" ref="AL70:AL71" si="136">AC70+AG70+AH70+AI70+AJ70+AK70</f>
        <v>13.583604710445439</v>
      </c>
      <c r="AM70" s="33">
        <v>50</v>
      </c>
      <c r="AN70" s="36">
        <f t="shared" ref="AN70" si="137">AL70*AM70/100</f>
        <v>6.7918023552227194</v>
      </c>
      <c r="AO70" s="36">
        <f t="shared" ref="AO70" si="138">(AL70*E70)+(AN70*E70)</f>
        <v>5.1040394699498739</v>
      </c>
      <c r="AP70" s="88">
        <v>4.6247403537302096</v>
      </c>
      <c r="AQ70" s="88">
        <f t="shared" si="17"/>
        <v>110.36380595578889</v>
      </c>
    </row>
    <row r="71" spans="1:43" ht="39" customHeight="1">
      <c r="A71" s="13">
        <v>9</v>
      </c>
      <c r="B71" s="11" t="s">
        <v>106</v>
      </c>
      <c r="C71" s="30">
        <v>4</v>
      </c>
      <c r="D71" s="39">
        <v>31</v>
      </c>
      <c r="E71" s="31">
        <f t="shared" si="119"/>
        <v>0.51769999999999994</v>
      </c>
      <c r="F71" s="31"/>
      <c r="G71" s="31">
        <v>4</v>
      </c>
      <c r="H71" s="31">
        <v>1.57</v>
      </c>
      <c r="I71" s="33">
        <v>223.1</v>
      </c>
      <c r="J71" s="78">
        <f t="shared" si="123"/>
        <v>1.333931240657698</v>
      </c>
      <c r="K71" s="33">
        <v>50</v>
      </c>
      <c r="L71" s="78">
        <f t="shared" si="124"/>
        <v>0.66696562032884898</v>
      </c>
      <c r="M71" s="33">
        <v>50</v>
      </c>
      <c r="N71" s="78">
        <f t="shared" si="125"/>
        <v>0.66696562032884898</v>
      </c>
      <c r="O71" s="78">
        <f t="shared" si="126"/>
        <v>2.6678624813153959</v>
      </c>
      <c r="P71" s="33">
        <v>13.33</v>
      </c>
      <c r="Q71" s="78">
        <f t="shared" si="127"/>
        <v>0.35562606875934227</v>
      </c>
      <c r="R71" s="78"/>
      <c r="S71" s="78"/>
      <c r="T71" s="78">
        <v>40</v>
      </c>
      <c r="U71" s="78">
        <f t="shared" si="128"/>
        <v>1.0671449925261585</v>
      </c>
      <c r="V71" s="78">
        <v>14.56</v>
      </c>
      <c r="W71" s="78">
        <f t="shared" si="129"/>
        <v>0.3884407772795217</v>
      </c>
      <c r="X71" s="78">
        <f t="shared" si="130"/>
        <v>4.4790743198804179</v>
      </c>
      <c r="Y71" s="78">
        <v>34</v>
      </c>
      <c r="Z71" s="78">
        <f t="shared" si="131"/>
        <v>1.5228852687593422</v>
      </c>
      <c r="AA71" s="78">
        <v>0.37</v>
      </c>
      <c r="AB71" s="78">
        <f t="shared" si="132"/>
        <v>1.6572574983557548E-2</v>
      </c>
      <c r="AC71" s="78">
        <f t="shared" si="133"/>
        <v>6.018532163623318</v>
      </c>
      <c r="AD71" s="78"/>
      <c r="AE71" s="78">
        <f t="shared" si="134"/>
        <v>0</v>
      </c>
      <c r="AF71" s="78">
        <v>101.92</v>
      </c>
      <c r="AG71" s="78">
        <f t="shared" si="135"/>
        <v>4.5650725468221216</v>
      </c>
      <c r="AH71" s="33">
        <v>2.4300000000000002</v>
      </c>
      <c r="AI71" s="33">
        <v>0.14000000000000001</v>
      </c>
      <c r="AJ71" s="33">
        <v>0.18</v>
      </c>
      <c r="AK71" s="33">
        <v>0.25</v>
      </c>
      <c r="AL71" s="78">
        <f t="shared" si="136"/>
        <v>13.583604710445439</v>
      </c>
      <c r="AM71" s="33">
        <v>50</v>
      </c>
      <c r="AN71" s="36">
        <f t="shared" si="120"/>
        <v>6.7918023552227194</v>
      </c>
      <c r="AO71" s="36">
        <f t="shared" si="121"/>
        <v>10.548348237896406</v>
      </c>
      <c r="AP71" s="88">
        <v>9.5577967310424334</v>
      </c>
      <c r="AQ71" s="88">
        <f t="shared" si="17"/>
        <v>110.36380595578889</v>
      </c>
    </row>
    <row r="72" spans="1:43" ht="1.5" customHeight="1">
      <c r="A72" s="13"/>
      <c r="B72" s="11" t="s">
        <v>103</v>
      </c>
      <c r="C72" s="30"/>
      <c r="D72" s="39">
        <v>57</v>
      </c>
      <c r="E72" s="31">
        <f t="shared" ref="E72" si="139">D72*0.0167</f>
        <v>0.95189999999999997</v>
      </c>
      <c r="F72" s="31">
        <v>1.02013</v>
      </c>
      <c r="G72" s="31">
        <v>4</v>
      </c>
      <c r="H72" s="31">
        <v>1.57</v>
      </c>
      <c r="I72" s="31">
        <f t="shared" ref="I72" si="140">H72*108.9</f>
        <v>170.97300000000001</v>
      </c>
      <c r="J72" s="31">
        <v>1.02</v>
      </c>
      <c r="K72" s="31"/>
      <c r="L72" s="31"/>
      <c r="M72" s="31">
        <v>50</v>
      </c>
      <c r="N72" s="31">
        <f t="shared" ref="N72" si="141">J72*M72/100</f>
        <v>0.51</v>
      </c>
      <c r="O72" s="31">
        <f t="shared" ref="O72" si="142">N72+J72</f>
        <v>1.53</v>
      </c>
      <c r="P72" s="31">
        <v>7.76</v>
      </c>
      <c r="Q72" s="31">
        <f t="shared" ref="Q72" si="143">O72*P72/100</f>
        <v>0.118728</v>
      </c>
      <c r="R72" s="31">
        <v>15.47</v>
      </c>
      <c r="S72" s="31">
        <f t="shared" ref="S72" si="144">O72*R72/100</f>
        <v>0.23669100000000001</v>
      </c>
      <c r="T72" s="31">
        <v>37.229999999999997</v>
      </c>
      <c r="U72" s="31">
        <f t="shared" ref="U72" si="145">O72*T72/100</f>
        <v>0.56961899999999988</v>
      </c>
      <c r="V72" s="31">
        <v>15.42</v>
      </c>
      <c r="W72" s="31">
        <f t="shared" ref="W72" si="146">O72*V72/100</f>
        <v>0.235926</v>
      </c>
      <c r="X72" s="31">
        <f t="shared" ref="X72" si="147">O72+Q72+S72+U72+W72</f>
        <v>2.6909640000000001</v>
      </c>
      <c r="Y72" s="31">
        <v>35</v>
      </c>
      <c r="Z72" s="31">
        <f t="shared" ref="Z72" si="148">X72*Y72/100</f>
        <v>0.94183740000000005</v>
      </c>
      <c r="AA72" s="31">
        <v>1.52</v>
      </c>
      <c r="AB72" s="31">
        <f t="shared" ref="AB72" si="149">X72*AA72/100</f>
        <v>4.0902652800000008E-2</v>
      </c>
      <c r="AC72" s="31">
        <f t="shared" ref="AC72" si="150">AB72+Z72+X72</f>
        <v>3.6737040528000002</v>
      </c>
      <c r="AD72" s="31"/>
      <c r="AE72" s="31">
        <f t="shared" ref="AE72" si="151">AC72*AD72/100</f>
        <v>0</v>
      </c>
      <c r="AF72" s="31">
        <v>170.78</v>
      </c>
      <c r="AG72" s="31">
        <f t="shared" ref="AG72" si="152">X72*AF72/100</f>
        <v>4.5956283192000003</v>
      </c>
      <c r="AH72" s="31">
        <v>0.04</v>
      </c>
      <c r="AI72" s="31">
        <v>1.43</v>
      </c>
      <c r="AJ72" s="31">
        <v>0.08</v>
      </c>
      <c r="AK72" s="31"/>
      <c r="AL72" s="31">
        <f t="shared" ref="AL72" si="153">AJ72+AI72+AH72+AG72+AC72</f>
        <v>9.8193323719999999</v>
      </c>
      <c r="AM72" s="31">
        <v>6</v>
      </c>
      <c r="AN72" s="36">
        <f t="shared" ref="AN72" si="154">AL72*AM72/100</f>
        <v>0.58915994232000002</v>
      </c>
      <c r="AO72" s="36">
        <f t="shared" ref="AO72" si="155">(AL72*E72)+(AN72*E72)</f>
        <v>9.9078438340012074</v>
      </c>
      <c r="AP72" s="88"/>
      <c r="AQ72" s="88" t="e">
        <f t="shared" si="17"/>
        <v>#DIV/0!</v>
      </c>
    </row>
    <row r="73" spans="1:43" ht="18.75">
      <c r="A73" s="177" t="s">
        <v>39</v>
      </c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  <c r="AP73" s="88"/>
      <c r="AQ73" s="88" t="e">
        <f t="shared" si="17"/>
        <v>#DIV/0!</v>
      </c>
    </row>
    <row r="74" spans="1:43" ht="18.75">
      <c r="A74" s="13">
        <v>10</v>
      </c>
      <c r="B74" s="11" t="s">
        <v>59</v>
      </c>
      <c r="C74" s="30" t="s">
        <v>94</v>
      </c>
      <c r="D74" s="39">
        <v>65</v>
      </c>
      <c r="E74" s="31">
        <f t="shared" ref="E74:E78" si="156">D74*0.0167</f>
        <v>1.0854999999999999</v>
      </c>
      <c r="F74" s="31"/>
      <c r="G74" s="31">
        <v>4</v>
      </c>
      <c r="H74" s="31">
        <v>1.57</v>
      </c>
      <c r="I74" s="33">
        <v>223.1</v>
      </c>
      <c r="J74" s="78">
        <f t="shared" ref="J74:J78" si="157">I74/167.25</f>
        <v>1.333931240657698</v>
      </c>
      <c r="K74" s="33">
        <v>50</v>
      </c>
      <c r="L74" s="78">
        <f t="shared" ref="L74:L78" si="158">J74*K74%</f>
        <v>0.66696562032884898</v>
      </c>
      <c r="M74" s="33">
        <v>50</v>
      </c>
      <c r="N74" s="78">
        <f t="shared" ref="N74:N78" si="159">J74*M74/100</f>
        <v>0.66696562032884898</v>
      </c>
      <c r="O74" s="78">
        <f t="shared" ref="O74:O78" si="160">N74+L74+J74</f>
        <v>2.6678624813153959</v>
      </c>
      <c r="P74" s="33">
        <v>13.33</v>
      </c>
      <c r="Q74" s="78">
        <f t="shared" ref="Q74:Q78" si="161">O74*P74/100</f>
        <v>0.35562606875934227</v>
      </c>
      <c r="R74" s="78"/>
      <c r="S74" s="78"/>
      <c r="T74" s="78">
        <v>40</v>
      </c>
      <c r="U74" s="78">
        <f t="shared" ref="U74:U78" si="162">O74*T74/100</f>
        <v>1.0671449925261585</v>
      </c>
      <c r="V74" s="78">
        <v>14.56</v>
      </c>
      <c r="W74" s="78">
        <f t="shared" ref="W74:W78" si="163">O74*V74/100</f>
        <v>0.3884407772795217</v>
      </c>
      <c r="X74" s="78">
        <f t="shared" ref="X74:X78" si="164">O74+Q74+S74+U74+W74</f>
        <v>4.4790743198804179</v>
      </c>
      <c r="Y74" s="78">
        <v>34</v>
      </c>
      <c r="Z74" s="78">
        <f t="shared" ref="Z74:Z78" si="165">X74*Y74/100</f>
        <v>1.5228852687593422</v>
      </c>
      <c r="AA74" s="78">
        <v>0.37</v>
      </c>
      <c r="AB74" s="78">
        <f t="shared" ref="AB74:AB78" si="166">X74*AA74/100</f>
        <v>1.6572574983557548E-2</v>
      </c>
      <c r="AC74" s="78">
        <f t="shared" ref="AC74:AC78" si="167">AB74+Z74+X74</f>
        <v>6.018532163623318</v>
      </c>
      <c r="AD74" s="78"/>
      <c r="AE74" s="78">
        <f t="shared" ref="AE74:AE78" si="168">AC74*AD74/100</f>
        <v>0</v>
      </c>
      <c r="AF74" s="78">
        <v>101.92</v>
      </c>
      <c r="AG74" s="78">
        <f t="shared" ref="AG74:AG78" si="169">X74*AF74/100</f>
        <v>4.5650725468221216</v>
      </c>
      <c r="AH74" s="33">
        <v>2.4300000000000002</v>
      </c>
      <c r="AI74" s="33">
        <v>0.14000000000000001</v>
      </c>
      <c r="AJ74" s="33">
        <v>0.18</v>
      </c>
      <c r="AK74" s="33">
        <v>0.25</v>
      </c>
      <c r="AL74" s="78">
        <f>AC74+AG74+AH74+AI74+AJ74+AK74</f>
        <v>13.583604710445439</v>
      </c>
      <c r="AM74" s="33">
        <v>50</v>
      </c>
      <c r="AN74" s="36">
        <f t="shared" ref="AN74:AN78" si="170">AL74*AM74/100</f>
        <v>6.7918023552227194</v>
      </c>
      <c r="AO74" s="36">
        <f t="shared" ref="AO74:AO78" si="171">(AL74*E74)+(AN74*E74)</f>
        <v>22.117504369782782</v>
      </c>
      <c r="AP74" s="88">
        <v>20.040541532830908</v>
      </c>
      <c r="AQ74" s="88">
        <f t="shared" si="17"/>
        <v>110.36380595578889</v>
      </c>
    </row>
    <row r="75" spans="1:43" ht="18.75">
      <c r="A75" s="13">
        <v>11</v>
      </c>
      <c r="B75" s="11" t="s">
        <v>40</v>
      </c>
      <c r="C75" s="30">
        <v>5</v>
      </c>
      <c r="D75" s="39">
        <v>75</v>
      </c>
      <c r="E75" s="31">
        <f t="shared" si="156"/>
        <v>1.2524999999999999</v>
      </c>
      <c r="F75" s="31"/>
      <c r="G75" s="31">
        <v>4</v>
      </c>
      <c r="H75" s="31">
        <v>1.57</v>
      </c>
      <c r="I75" s="33">
        <v>223.1</v>
      </c>
      <c r="J75" s="78">
        <f t="shared" si="157"/>
        <v>1.333931240657698</v>
      </c>
      <c r="K75" s="33">
        <v>50</v>
      </c>
      <c r="L75" s="78">
        <f t="shared" si="158"/>
        <v>0.66696562032884898</v>
      </c>
      <c r="M75" s="33">
        <v>50</v>
      </c>
      <c r="N75" s="78">
        <f t="shared" si="159"/>
        <v>0.66696562032884898</v>
      </c>
      <c r="O75" s="78">
        <f t="shared" si="160"/>
        <v>2.6678624813153959</v>
      </c>
      <c r="P75" s="33">
        <v>13.33</v>
      </c>
      <c r="Q75" s="78">
        <f t="shared" si="161"/>
        <v>0.35562606875934227</v>
      </c>
      <c r="R75" s="78"/>
      <c r="S75" s="78"/>
      <c r="T75" s="78">
        <v>40</v>
      </c>
      <c r="U75" s="78">
        <f t="shared" si="162"/>
        <v>1.0671449925261585</v>
      </c>
      <c r="V75" s="78">
        <v>14.56</v>
      </c>
      <c r="W75" s="78">
        <f t="shared" si="163"/>
        <v>0.3884407772795217</v>
      </c>
      <c r="X75" s="78">
        <f t="shared" si="164"/>
        <v>4.4790743198804179</v>
      </c>
      <c r="Y75" s="78">
        <v>34</v>
      </c>
      <c r="Z75" s="78">
        <f t="shared" si="165"/>
        <v>1.5228852687593422</v>
      </c>
      <c r="AA75" s="78">
        <v>0.37</v>
      </c>
      <c r="AB75" s="78">
        <f t="shared" si="166"/>
        <v>1.6572574983557548E-2</v>
      </c>
      <c r="AC75" s="78">
        <f t="shared" si="167"/>
        <v>6.018532163623318</v>
      </c>
      <c r="AD75" s="78"/>
      <c r="AE75" s="78">
        <f t="shared" si="168"/>
        <v>0</v>
      </c>
      <c r="AF75" s="78">
        <v>101.92</v>
      </c>
      <c r="AG75" s="78">
        <f t="shared" si="169"/>
        <v>4.5650725468221216</v>
      </c>
      <c r="AH75" s="33">
        <v>2.4300000000000002</v>
      </c>
      <c r="AI75" s="33">
        <v>0.14000000000000001</v>
      </c>
      <c r="AJ75" s="33">
        <v>0.18</v>
      </c>
      <c r="AK75" s="33">
        <v>0.25</v>
      </c>
      <c r="AL75" s="78">
        <f t="shared" ref="AL75:AL78" si="172">AC75+AG75+AH75+AI75+AJ75+AK75</f>
        <v>13.583604710445439</v>
      </c>
      <c r="AM75" s="33">
        <v>50</v>
      </c>
      <c r="AN75" s="36">
        <f t="shared" si="170"/>
        <v>6.7918023552227194</v>
      </c>
      <c r="AO75" s="36">
        <f t="shared" si="171"/>
        <v>25.520197349749367</v>
      </c>
      <c r="AP75" s="88">
        <v>23.123701768651049</v>
      </c>
      <c r="AQ75" s="88">
        <f t="shared" si="17"/>
        <v>110.36380595578889</v>
      </c>
    </row>
    <row r="76" spans="1:43" ht="18.75">
      <c r="A76" s="13">
        <v>12</v>
      </c>
      <c r="B76" s="11" t="s">
        <v>60</v>
      </c>
      <c r="C76" s="30">
        <v>6</v>
      </c>
      <c r="D76" s="39">
        <v>90</v>
      </c>
      <c r="E76" s="31">
        <f t="shared" si="156"/>
        <v>1.5029999999999999</v>
      </c>
      <c r="F76" s="31"/>
      <c r="G76" s="31">
        <v>4</v>
      </c>
      <c r="H76" s="31">
        <v>1.57</v>
      </c>
      <c r="I76" s="33">
        <v>223.1</v>
      </c>
      <c r="J76" s="78">
        <f t="shared" si="157"/>
        <v>1.333931240657698</v>
      </c>
      <c r="K76" s="33">
        <v>50</v>
      </c>
      <c r="L76" s="78">
        <f t="shared" si="158"/>
        <v>0.66696562032884898</v>
      </c>
      <c r="M76" s="33">
        <v>50</v>
      </c>
      <c r="N76" s="78">
        <f t="shared" si="159"/>
        <v>0.66696562032884898</v>
      </c>
      <c r="O76" s="78">
        <f t="shared" si="160"/>
        <v>2.6678624813153959</v>
      </c>
      <c r="P76" s="33">
        <v>13.33</v>
      </c>
      <c r="Q76" s="78">
        <f t="shared" si="161"/>
        <v>0.35562606875934227</v>
      </c>
      <c r="R76" s="78"/>
      <c r="S76" s="78"/>
      <c r="T76" s="78">
        <v>40</v>
      </c>
      <c r="U76" s="78">
        <f t="shared" si="162"/>
        <v>1.0671449925261585</v>
      </c>
      <c r="V76" s="78">
        <v>14.56</v>
      </c>
      <c r="W76" s="78">
        <f t="shared" si="163"/>
        <v>0.3884407772795217</v>
      </c>
      <c r="X76" s="78">
        <f t="shared" si="164"/>
        <v>4.4790743198804179</v>
      </c>
      <c r="Y76" s="78">
        <v>34</v>
      </c>
      <c r="Z76" s="78">
        <f t="shared" si="165"/>
        <v>1.5228852687593422</v>
      </c>
      <c r="AA76" s="78">
        <v>0.37</v>
      </c>
      <c r="AB76" s="78">
        <f t="shared" si="166"/>
        <v>1.6572574983557548E-2</v>
      </c>
      <c r="AC76" s="78">
        <f t="shared" si="167"/>
        <v>6.018532163623318</v>
      </c>
      <c r="AD76" s="78"/>
      <c r="AE76" s="78">
        <f t="shared" si="168"/>
        <v>0</v>
      </c>
      <c r="AF76" s="78">
        <v>101.92</v>
      </c>
      <c r="AG76" s="78">
        <f t="shared" si="169"/>
        <v>4.5650725468221216</v>
      </c>
      <c r="AH76" s="33">
        <v>2.4300000000000002</v>
      </c>
      <c r="AI76" s="33">
        <v>0.14000000000000001</v>
      </c>
      <c r="AJ76" s="33">
        <v>0.18</v>
      </c>
      <c r="AK76" s="33">
        <v>0.25</v>
      </c>
      <c r="AL76" s="78">
        <f t="shared" si="172"/>
        <v>13.583604710445439</v>
      </c>
      <c r="AM76" s="33">
        <v>160</v>
      </c>
      <c r="AN76" s="36">
        <f t="shared" si="170"/>
        <v>21.733767536712705</v>
      </c>
      <c r="AO76" s="36">
        <f t="shared" si="171"/>
        <v>53.082010487478684</v>
      </c>
      <c r="AP76" s="88">
        <v>48.09729967879418</v>
      </c>
      <c r="AQ76" s="88">
        <f t="shared" si="17"/>
        <v>110.36380595578889</v>
      </c>
    </row>
    <row r="77" spans="1:43" ht="18.75">
      <c r="A77" s="13">
        <v>13</v>
      </c>
      <c r="B77" s="11" t="s">
        <v>3</v>
      </c>
      <c r="C77" s="30"/>
      <c r="D77" s="39">
        <v>65</v>
      </c>
      <c r="E77" s="31">
        <f t="shared" si="156"/>
        <v>1.0854999999999999</v>
      </c>
      <c r="F77" s="31"/>
      <c r="G77" s="31">
        <v>4</v>
      </c>
      <c r="H77" s="31">
        <v>1.57</v>
      </c>
      <c r="I77" s="33">
        <v>223.1</v>
      </c>
      <c r="J77" s="78">
        <f t="shared" si="157"/>
        <v>1.333931240657698</v>
      </c>
      <c r="K77" s="33">
        <v>50</v>
      </c>
      <c r="L77" s="78">
        <f t="shared" si="158"/>
        <v>0.66696562032884898</v>
      </c>
      <c r="M77" s="33">
        <v>50</v>
      </c>
      <c r="N77" s="78">
        <f t="shared" si="159"/>
        <v>0.66696562032884898</v>
      </c>
      <c r="O77" s="78">
        <f t="shared" si="160"/>
        <v>2.6678624813153959</v>
      </c>
      <c r="P77" s="33">
        <v>13.33</v>
      </c>
      <c r="Q77" s="78">
        <f t="shared" si="161"/>
        <v>0.35562606875934227</v>
      </c>
      <c r="R77" s="78"/>
      <c r="S77" s="78"/>
      <c r="T77" s="78">
        <v>40</v>
      </c>
      <c r="U77" s="78">
        <f t="shared" si="162"/>
        <v>1.0671449925261585</v>
      </c>
      <c r="V77" s="78">
        <v>14.56</v>
      </c>
      <c r="W77" s="78">
        <f t="shared" si="163"/>
        <v>0.3884407772795217</v>
      </c>
      <c r="X77" s="78">
        <f t="shared" si="164"/>
        <v>4.4790743198804179</v>
      </c>
      <c r="Y77" s="78">
        <v>34</v>
      </c>
      <c r="Z77" s="78">
        <f t="shared" si="165"/>
        <v>1.5228852687593422</v>
      </c>
      <c r="AA77" s="78">
        <v>0.37</v>
      </c>
      <c r="AB77" s="78">
        <f t="shared" si="166"/>
        <v>1.6572574983557548E-2</v>
      </c>
      <c r="AC77" s="78">
        <f t="shared" si="167"/>
        <v>6.018532163623318</v>
      </c>
      <c r="AD77" s="78"/>
      <c r="AE77" s="78">
        <f t="shared" si="168"/>
        <v>0</v>
      </c>
      <c r="AF77" s="78">
        <v>101.92</v>
      </c>
      <c r="AG77" s="78">
        <f t="shared" si="169"/>
        <v>4.5650725468221216</v>
      </c>
      <c r="AH77" s="33">
        <v>2.4300000000000002</v>
      </c>
      <c r="AI77" s="33">
        <v>0.14000000000000001</v>
      </c>
      <c r="AJ77" s="33">
        <v>0.18</v>
      </c>
      <c r="AK77" s="33">
        <v>0.25</v>
      </c>
      <c r="AL77" s="78">
        <f t="shared" si="172"/>
        <v>13.583604710445439</v>
      </c>
      <c r="AM77" s="33">
        <v>60</v>
      </c>
      <c r="AN77" s="36">
        <f t="shared" si="170"/>
        <v>8.1501628262672643</v>
      </c>
      <c r="AO77" s="36">
        <f t="shared" si="171"/>
        <v>23.592004661101637</v>
      </c>
      <c r="AP77" s="88">
        <v>21.376577635019636</v>
      </c>
      <c r="AQ77" s="88">
        <f t="shared" si="17"/>
        <v>110.36380595578889</v>
      </c>
    </row>
    <row r="78" spans="1:43" ht="18.75">
      <c r="A78" s="13">
        <v>14</v>
      </c>
      <c r="B78" s="11" t="s">
        <v>41</v>
      </c>
      <c r="C78" s="30">
        <v>4</v>
      </c>
      <c r="D78" s="39">
        <v>80</v>
      </c>
      <c r="E78" s="31">
        <f t="shared" si="156"/>
        <v>1.3359999999999999</v>
      </c>
      <c r="F78" s="31"/>
      <c r="G78" s="31">
        <v>4</v>
      </c>
      <c r="H78" s="31">
        <v>1.57</v>
      </c>
      <c r="I78" s="33">
        <v>223.1</v>
      </c>
      <c r="J78" s="78">
        <f t="shared" si="157"/>
        <v>1.333931240657698</v>
      </c>
      <c r="K78" s="33">
        <v>50</v>
      </c>
      <c r="L78" s="78">
        <f t="shared" si="158"/>
        <v>0.66696562032884898</v>
      </c>
      <c r="M78" s="33">
        <v>50</v>
      </c>
      <c r="N78" s="78">
        <f t="shared" si="159"/>
        <v>0.66696562032884898</v>
      </c>
      <c r="O78" s="78">
        <f t="shared" si="160"/>
        <v>2.6678624813153959</v>
      </c>
      <c r="P78" s="33">
        <v>13.33</v>
      </c>
      <c r="Q78" s="78">
        <f t="shared" si="161"/>
        <v>0.35562606875934227</v>
      </c>
      <c r="R78" s="78"/>
      <c r="S78" s="78"/>
      <c r="T78" s="78">
        <v>40</v>
      </c>
      <c r="U78" s="78">
        <f t="shared" si="162"/>
        <v>1.0671449925261585</v>
      </c>
      <c r="V78" s="78">
        <v>14.56</v>
      </c>
      <c r="W78" s="78">
        <f t="shared" si="163"/>
        <v>0.3884407772795217</v>
      </c>
      <c r="X78" s="78">
        <f t="shared" si="164"/>
        <v>4.4790743198804179</v>
      </c>
      <c r="Y78" s="78">
        <v>34</v>
      </c>
      <c r="Z78" s="78">
        <f t="shared" si="165"/>
        <v>1.5228852687593422</v>
      </c>
      <c r="AA78" s="78">
        <v>0.37</v>
      </c>
      <c r="AB78" s="78">
        <f t="shared" si="166"/>
        <v>1.6572574983557548E-2</v>
      </c>
      <c r="AC78" s="78">
        <f t="shared" si="167"/>
        <v>6.018532163623318</v>
      </c>
      <c r="AD78" s="78"/>
      <c r="AE78" s="78">
        <f t="shared" si="168"/>
        <v>0</v>
      </c>
      <c r="AF78" s="78">
        <v>101.92</v>
      </c>
      <c r="AG78" s="78">
        <f t="shared" si="169"/>
        <v>4.5650725468221216</v>
      </c>
      <c r="AH78" s="33">
        <v>2.4300000000000002</v>
      </c>
      <c r="AI78" s="33">
        <v>0.14000000000000001</v>
      </c>
      <c r="AJ78" s="33">
        <v>0.18</v>
      </c>
      <c r="AK78" s="33">
        <v>0.25</v>
      </c>
      <c r="AL78" s="78">
        <f t="shared" si="172"/>
        <v>13.583604710445439</v>
      </c>
      <c r="AM78" s="33">
        <v>50</v>
      </c>
      <c r="AN78" s="36">
        <f t="shared" si="170"/>
        <v>6.7918023552227194</v>
      </c>
      <c r="AO78" s="36">
        <f t="shared" si="171"/>
        <v>27.221543839732654</v>
      </c>
      <c r="AP78" s="88">
        <v>24.665281886561118</v>
      </c>
      <c r="AQ78" s="88">
        <f t="shared" si="17"/>
        <v>110.36380595578888</v>
      </c>
    </row>
    <row r="79" spans="1:43" ht="18.75">
      <c r="A79" s="177" t="s">
        <v>28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88"/>
      <c r="AQ79" s="88" t="e">
        <f t="shared" si="17"/>
        <v>#DIV/0!</v>
      </c>
    </row>
    <row r="80" spans="1:43" ht="18.75">
      <c r="A80" s="13">
        <v>15</v>
      </c>
      <c r="B80" s="11" t="s">
        <v>29</v>
      </c>
      <c r="C80" s="30">
        <v>5</v>
      </c>
      <c r="D80" s="39">
        <v>10</v>
      </c>
      <c r="E80" s="31">
        <f t="shared" ref="E80:E81" si="173">D80*0.0167</f>
        <v>0.16699999999999998</v>
      </c>
      <c r="F80" s="31"/>
      <c r="G80" s="31">
        <v>4</v>
      </c>
      <c r="H80" s="31">
        <v>1.57</v>
      </c>
      <c r="I80" s="33">
        <v>223.1</v>
      </c>
      <c r="J80" s="78">
        <f t="shared" ref="J80:J85" si="174">I80/167.25</f>
        <v>1.333931240657698</v>
      </c>
      <c r="K80" s="33">
        <v>50</v>
      </c>
      <c r="L80" s="78">
        <f t="shared" ref="L80:L85" si="175">J80*K80%</f>
        <v>0.66696562032884898</v>
      </c>
      <c r="M80" s="33">
        <v>50</v>
      </c>
      <c r="N80" s="78">
        <f t="shared" ref="N80:N85" si="176">J80*M80/100</f>
        <v>0.66696562032884898</v>
      </c>
      <c r="O80" s="78">
        <f t="shared" ref="O80:O85" si="177">N80+L80+J80</f>
        <v>2.6678624813153959</v>
      </c>
      <c r="P80" s="33">
        <v>13.33</v>
      </c>
      <c r="Q80" s="78">
        <f t="shared" ref="Q80:Q85" si="178">O80*P80/100</f>
        <v>0.35562606875934227</v>
      </c>
      <c r="R80" s="78"/>
      <c r="S80" s="78"/>
      <c r="T80" s="78">
        <v>40</v>
      </c>
      <c r="U80" s="78">
        <f t="shared" ref="U80:U85" si="179">O80*T80/100</f>
        <v>1.0671449925261585</v>
      </c>
      <c r="V80" s="78">
        <v>14.56</v>
      </c>
      <c r="W80" s="78">
        <f t="shared" ref="W80:W85" si="180">O80*V80/100</f>
        <v>0.3884407772795217</v>
      </c>
      <c r="X80" s="78">
        <f t="shared" ref="X80:X85" si="181">O80+Q80+S80+U80+W80</f>
        <v>4.4790743198804179</v>
      </c>
      <c r="Y80" s="78">
        <v>34</v>
      </c>
      <c r="Z80" s="78">
        <f t="shared" ref="Z80:Z85" si="182">X80*Y80/100</f>
        <v>1.5228852687593422</v>
      </c>
      <c r="AA80" s="78">
        <v>0.37</v>
      </c>
      <c r="AB80" s="78">
        <f t="shared" ref="AB80:AB85" si="183">X80*AA80/100</f>
        <v>1.6572574983557548E-2</v>
      </c>
      <c r="AC80" s="78">
        <f t="shared" ref="AC80:AC85" si="184">AB80+Z80+X80</f>
        <v>6.018532163623318</v>
      </c>
      <c r="AD80" s="78"/>
      <c r="AE80" s="78">
        <f t="shared" ref="AE80:AE85" si="185">AC80*AD80/100</f>
        <v>0</v>
      </c>
      <c r="AF80" s="78">
        <v>101.92</v>
      </c>
      <c r="AG80" s="78">
        <f t="shared" ref="AG80:AG85" si="186">X80*AF80/100</f>
        <v>4.5650725468221216</v>
      </c>
      <c r="AH80" s="33">
        <v>2.4300000000000002</v>
      </c>
      <c r="AI80" s="33">
        <v>0.14000000000000001</v>
      </c>
      <c r="AJ80" s="33">
        <v>0.18</v>
      </c>
      <c r="AK80" s="33">
        <v>0.25</v>
      </c>
      <c r="AL80" s="78">
        <f>AC80+AG80+AH80+AI80+AJ80+AK80</f>
        <v>13.583604710445439</v>
      </c>
      <c r="AM80" s="33">
        <v>60</v>
      </c>
      <c r="AN80" s="36">
        <f t="shared" ref="AN80:AN85" si="187">AL80*AM80/100</f>
        <v>8.1501628262672643</v>
      </c>
      <c r="AO80" s="36">
        <f t="shared" ref="AO80:AO81" si="188">(AL80*E80)+(AN80*E80)</f>
        <v>3.6295391786310205</v>
      </c>
      <c r="AP80" s="88">
        <v>3.2887042515414819</v>
      </c>
      <c r="AQ80" s="88">
        <f t="shared" si="17"/>
        <v>110.36380595578889</v>
      </c>
    </row>
    <row r="81" spans="1:43" ht="18.75">
      <c r="A81" s="13">
        <v>16</v>
      </c>
      <c r="B81" s="11" t="s">
        <v>32</v>
      </c>
      <c r="C81" s="30"/>
      <c r="D81" s="39">
        <v>4</v>
      </c>
      <c r="E81" s="31">
        <f t="shared" si="173"/>
        <v>6.6799999999999998E-2</v>
      </c>
      <c r="F81" s="31"/>
      <c r="G81" s="31">
        <v>4</v>
      </c>
      <c r="H81" s="31">
        <v>1.57</v>
      </c>
      <c r="I81" s="33">
        <v>223.1</v>
      </c>
      <c r="J81" s="78">
        <f t="shared" si="174"/>
        <v>1.333931240657698</v>
      </c>
      <c r="K81" s="33">
        <v>50</v>
      </c>
      <c r="L81" s="78">
        <f t="shared" si="175"/>
        <v>0.66696562032884898</v>
      </c>
      <c r="M81" s="33">
        <v>50</v>
      </c>
      <c r="N81" s="78">
        <f t="shared" si="176"/>
        <v>0.66696562032884898</v>
      </c>
      <c r="O81" s="78">
        <f t="shared" si="177"/>
        <v>2.6678624813153959</v>
      </c>
      <c r="P81" s="33">
        <v>13.33</v>
      </c>
      <c r="Q81" s="78">
        <f t="shared" si="178"/>
        <v>0.35562606875934227</v>
      </c>
      <c r="R81" s="78"/>
      <c r="S81" s="78"/>
      <c r="T81" s="78">
        <v>40</v>
      </c>
      <c r="U81" s="78">
        <f t="shared" si="179"/>
        <v>1.0671449925261585</v>
      </c>
      <c r="V81" s="78">
        <v>14.56</v>
      </c>
      <c r="W81" s="78">
        <f t="shared" si="180"/>
        <v>0.3884407772795217</v>
      </c>
      <c r="X81" s="78">
        <f t="shared" si="181"/>
        <v>4.4790743198804179</v>
      </c>
      <c r="Y81" s="78">
        <v>34</v>
      </c>
      <c r="Z81" s="78">
        <f t="shared" si="182"/>
        <v>1.5228852687593422</v>
      </c>
      <c r="AA81" s="78">
        <v>0.37</v>
      </c>
      <c r="AB81" s="78">
        <f t="shared" si="183"/>
        <v>1.6572574983557548E-2</v>
      </c>
      <c r="AC81" s="78">
        <f t="shared" si="184"/>
        <v>6.018532163623318</v>
      </c>
      <c r="AD81" s="78"/>
      <c r="AE81" s="78">
        <f t="shared" si="185"/>
        <v>0</v>
      </c>
      <c r="AF81" s="78">
        <v>101.92</v>
      </c>
      <c r="AG81" s="78">
        <f t="shared" si="186"/>
        <v>4.5650725468221216</v>
      </c>
      <c r="AH81" s="33">
        <v>2.4300000000000002</v>
      </c>
      <c r="AI81" s="33">
        <v>0.14000000000000001</v>
      </c>
      <c r="AJ81" s="33">
        <v>0.18</v>
      </c>
      <c r="AK81" s="33">
        <v>0.25</v>
      </c>
      <c r="AL81" s="78">
        <f t="shared" ref="AL81:AL85" si="189">AC81+AG81+AH81+AI81+AJ81+AK81</f>
        <v>13.583604710445439</v>
      </c>
      <c r="AM81" s="33">
        <v>210</v>
      </c>
      <c r="AN81" s="36">
        <f t="shared" si="187"/>
        <v>28.525569891935419</v>
      </c>
      <c r="AO81" s="36">
        <f t="shared" si="188"/>
        <v>2.8128928634390413</v>
      </c>
      <c r="AP81" s="88">
        <v>2.548745794944649</v>
      </c>
      <c r="AQ81" s="88">
        <f t="shared" si="17"/>
        <v>110.36380595578888</v>
      </c>
    </row>
    <row r="82" spans="1:43" ht="18.75">
      <c r="A82" s="13">
        <v>17</v>
      </c>
      <c r="B82" s="11" t="s">
        <v>42</v>
      </c>
      <c r="C82" s="30"/>
      <c r="D82" s="39">
        <v>10</v>
      </c>
      <c r="E82" s="31">
        <f>D82*0.0167</f>
        <v>0.16699999999999998</v>
      </c>
      <c r="F82" s="31"/>
      <c r="G82" s="31">
        <v>4</v>
      </c>
      <c r="H82" s="31">
        <v>1.57</v>
      </c>
      <c r="I82" s="33">
        <v>223.1</v>
      </c>
      <c r="J82" s="78">
        <f t="shared" si="174"/>
        <v>1.333931240657698</v>
      </c>
      <c r="K82" s="33">
        <v>50</v>
      </c>
      <c r="L82" s="78">
        <f t="shared" si="175"/>
        <v>0.66696562032884898</v>
      </c>
      <c r="M82" s="33">
        <v>50</v>
      </c>
      <c r="N82" s="78">
        <f t="shared" si="176"/>
        <v>0.66696562032884898</v>
      </c>
      <c r="O82" s="78">
        <f t="shared" si="177"/>
        <v>2.6678624813153959</v>
      </c>
      <c r="P82" s="33">
        <v>13.33</v>
      </c>
      <c r="Q82" s="78">
        <f t="shared" si="178"/>
        <v>0.35562606875934227</v>
      </c>
      <c r="R82" s="78"/>
      <c r="S82" s="78"/>
      <c r="T82" s="78">
        <v>40</v>
      </c>
      <c r="U82" s="78">
        <f t="shared" si="179"/>
        <v>1.0671449925261585</v>
      </c>
      <c r="V82" s="78">
        <v>14.56</v>
      </c>
      <c r="W82" s="78">
        <f t="shared" si="180"/>
        <v>0.3884407772795217</v>
      </c>
      <c r="X82" s="78">
        <f t="shared" si="181"/>
        <v>4.4790743198804179</v>
      </c>
      <c r="Y82" s="78">
        <v>34</v>
      </c>
      <c r="Z82" s="78">
        <f t="shared" si="182"/>
        <v>1.5228852687593422</v>
      </c>
      <c r="AA82" s="78">
        <v>0.37</v>
      </c>
      <c r="AB82" s="78">
        <f t="shared" si="183"/>
        <v>1.6572574983557548E-2</v>
      </c>
      <c r="AC82" s="78">
        <f t="shared" si="184"/>
        <v>6.018532163623318</v>
      </c>
      <c r="AD82" s="78"/>
      <c r="AE82" s="78">
        <f t="shared" si="185"/>
        <v>0</v>
      </c>
      <c r="AF82" s="78">
        <v>101.92</v>
      </c>
      <c r="AG82" s="78">
        <f t="shared" si="186"/>
        <v>4.5650725468221216</v>
      </c>
      <c r="AH82" s="33">
        <v>2.4300000000000002</v>
      </c>
      <c r="AI82" s="33">
        <v>0.14000000000000001</v>
      </c>
      <c r="AJ82" s="33">
        <v>0.18</v>
      </c>
      <c r="AK82" s="33">
        <v>0.25</v>
      </c>
      <c r="AL82" s="78">
        <f t="shared" si="189"/>
        <v>13.583604710445439</v>
      </c>
      <c r="AM82" s="33">
        <v>60</v>
      </c>
      <c r="AN82" s="36">
        <f t="shared" si="187"/>
        <v>8.1501628262672643</v>
      </c>
      <c r="AO82" s="36">
        <f>(AL82*E82)+(AN82*E82)</f>
        <v>3.6295391786310205</v>
      </c>
      <c r="AP82" s="88">
        <v>3.2887042515414819</v>
      </c>
      <c r="AQ82" s="88">
        <f t="shared" si="17"/>
        <v>110.36380595578889</v>
      </c>
    </row>
    <row r="83" spans="1:43" ht="19.5" hidden="1">
      <c r="A83" s="13">
        <v>18</v>
      </c>
      <c r="B83" s="11" t="s">
        <v>43</v>
      </c>
      <c r="C83" s="26"/>
      <c r="D83" s="39">
        <v>2</v>
      </c>
      <c r="E83" s="31">
        <f>D83*0.0167</f>
        <v>3.3399999999999999E-2</v>
      </c>
      <c r="F83" s="31"/>
      <c r="G83" s="31">
        <v>4</v>
      </c>
      <c r="H83" s="31">
        <v>1.57</v>
      </c>
      <c r="I83" s="33">
        <v>223.1</v>
      </c>
      <c r="J83" s="78">
        <f t="shared" si="174"/>
        <v>1.333931240657698</v>
      </c>
      <c r="K83" s="33">
        <v>50</v>
      </c>
      <c r="L83" s="78">
        <f t="shared" si="175"/>
        <v>0.66696562032884898</v>
      </c>
      <c r="M83" s="33">
        <v>50</v>
      </c>
      <c r="N83" s="78">
        <f t="shared" si="176"/>
        <v>0.66696562032884898</v>
      </c>
      <c r="O83" s="78">
        <f t="shared" si="177"/>
        <v>2.6678624813153959</v>
      </c>
      <c r="P83" s="33">
        <v>13.33</v>
      </c>
      <c r="Q83" s="78">
        <f t="shared" si="178"/>
        <v>0.35562606875934227</v>
      </c>
      <c r="R83" s="78"/>
      <c r="S83" s="78"/>
      <c r="T83" s="78">
        <v>40</v>
      </c>
      <c r="U83" s="78">
        <f t="shared" si="179"/>
        <v>1.0671449925261585</v>
      </c>
      <c r="V83" s="78">
        <v>14.56</v>
      </c>
      <c r="W83" s="78">
        <f t="shared" si="180"/>
        <v>0.3884407772795217</v>
      </c>
      <c r="X83" s="78">
        <f t="shared" si="181"/>
        <v>4.4790743198804179</v>
      </c>
      <c r="Y83" s="78">
        <v>34</v>
      </c>
      <c r="Z83" s="78">
        <f t="shared" si="182"/>
        <v>1.5228852687593422</v>
      </c>
      <c r="AA83" s="78">
        <v>0.37</v>
      </c>
      <c r="AB83" s="78">
        <f t="shared" si="183"/>
        <v>1.6572574983557548E-2</v>
      </c>
      <c r="AC83" s="78">
        <f t="shared" si="184"/>
        <v>6.018532163623318</v>
      </c>
      <c r="AD83" s="78"/>
      <c r="AE83" s="78">
        <f t="shared" si="185"/>
        <v>0</v>
      </c>
      <c r="AF83" s="78">
        <v>101.92</v>
      </c>
      <c r="AG83" s="78">
        <f t="shared" si="186"/>
        <v>4.5650725468221216</v>
      </c>
      <c r="AH83" s="33">
        <v>2.4300000000000002</v>
      </c>
      <c r="AI83" s="33">
        <v>0.14000000000000001</v>
      </c>
      <c r="AJ83" s="33">
        <v>0.18</v>
      </c>
      <c r="AK83" s="33">
        <v>0.25</v>
      </c>
      <c r="AL83" s="78">
        <f t="shared" si="189"/>
        <v>13.583604710445439</v>
      </c>
      <c r="AM83" s="33">
        <v>50</v>
      </c>
      <c r="AN83" s="36">
        <f t="shared" si="187"/>
        <v>6.7918023552227194</v>
      </c>
      <c r="AO83" s="36">
        <f>(AL83*E83)+(AN83*E83)</f>
        <v>0.68053859599331645</v>
      </c>
      <c r="AP83" s="88">
        <v>0.61663204716402797</v>
      </c>
      <c r="AQ83" s="88">
        <f t="shared" si="17"/>
        <v>110.36380595578889</v>
      </c>
    </row>
    <row r="84" spans="1:43" ht="37.5">
      <c r="A84" s="13">
        <v>19</v>
      </c>
      <c r="B84" s="11" t="s">
        <v>100</v>
      </c>
      <c r="C84" s="30">
        <v>5</v>
      </c>
      <c r="D84" s="39">
        <v>5</v>
      </c>
      <c r="E84" s="31">
        <f t="shared" ref="E84:E85" si="190">D84*0.0167</f>
        <v>8.3499999999999991E-2</v>
      </c>
      <c r="F84" s="31"/>
      <c r="G84" s="31">
        <v>4</v>
      </c>
      <c r="H84" s="31">
        <v>1.57</v>
      </c>
      <c r="I84" s="33">
        <v>223.1</v>
      </c>
      <c r="J84" s="78">
        <f t="shared" si="174"/>
        <v>1.333931240657698</v>
      </c>
      <c r="K84" s="33">
        <v>50</v>
      </c>
      <c r="L84" s="78">
        <f t="shared" si="175"/>
        <v>0.66696562032884898</v>
      </c>
      <c r="M84" s="33">
        <v>50</v>
      </c>
      <c r="N84" s="78">
        <f t="shared" si="176"/>
        <v>0.66696562032884898</v>
      </c>
      <c r="O84" s="78">
        <f t="shared" si="177"/>
        <v>2.6678624813153959</v>
      </c>
      <c r="P84" s="33">
        <v>13.33</v>
      </c>
      <c r="Q84" s="78">
        <f t="shared" si="178"/>
        <v>0.35562606875934227</v>
      </c>
      <c r="R84" s="78"/>
      <c r="S84" s="78"/>
      <c r="T84" s="78">
        <v>40</v>
      </c>
      <c r="U84" s="78">
        <f t="shared" si="179"/>
        <v>1.0671449925261585</v>
      </c>
      <c r="V84" s="78">
        <v>14.56</v>
      </c>
      <c r="W84" s="78">
        <f t="shared" si="180"/>
        <v>0.3884407772795217</v>
      </c>
      <c r="X84" s="78">
        <f t="shared" si="181"/>
        <v>4.4790743198804179</v>
      </c>
      <c r="Y84" s="78">
        <v>34</v>
      </c>
      <c r="Z84" s="78">
        <f t="shared" si="182"/>
        <v>1.5228852687593422</v>
      </c>
      <c r="AA84" s="78">
        <v>0.37</v>
      </c>
      <c r="AB84" s="78">
        <f t="shared" si="183"/>
        <v>1.6572574983557548E-2</v>
      </c>
      <c r="AC84" s="78">
        <f t="shared" si="184"/>
        <v>6.018532163623318</v>
      </c>
      <c r="AD84" s="78"/>
      <c r="AE84" s="78">
        <f t="shared" si="185"/>
        <v>0</v>
      </c>
      <c r="AF84" s="78">
        <v>101.92</v>
      </c>
      <c r="AG84" s="78">
        <f t="shared" si="186"/>
        <v>4.5650725468221216</v>
      </c>
      <c r="AH84" s="33">
        <v>2.4300000000000002</v>
      </c>
      <c r="AI84" s="33">
        <v>0.14000000000000001</v>
      </c>
      <c r="AJ84" s="33">
        <v>0.18</v>
      </c>
      <c r="AK84" s="33">
        <v>0.25</v>
      </c>
      <c r="AL84" s="78">
        <f t="shared" si="189"/>
        <v>13.583604710445439</v>
      </c>
      <c r="AM84" s="33">
        <v>260</v>
      </c>
      <c r="AN84" s="36">
        <f t="shared" si="187"/>
        <v>35.31737224715814</v>
      </c>
      <c r="AO84" s="36">
        <f t="shared" ref="AO84:AO85" si="191">(AL84*E84)+(AN84*E84)</f>
        <v>4.0832315759598981</v>
      </c>
      <c r="AP84" s="88">
        <v>3.6997922829841676</v>
      </c>
      <c r="AQ84" s="88">
        <f t="shared" ref="AQ84:AQ85" si="192">AO84/AP84*100</f>
        <v>110.36380595578888</v>
      </c>
    </row>
    <row r="85" spans="1:43" ht="18.75">
      <c r="A85" s="13">
        <v>20</v>
      </c>
      <c r="B85" s="11" t="s">
        <v>44</v>
      </c>
      <c r="C85" s="30">
        <v>5</v>
      </c>
      <c r="D85" s="39">
        <v>7</v>
      </c>
      <c r="E85" s="31">
        <f t="shared" si="190"/>
        <v>0.1169</v>
      </c>
      <c r="F85" s="31"/>
      <c r="G85" s="31">
        <v>4</v>
      </c>
      <c r="H85" s="31">
        <v>1.57</v>
      </c>
      <c r="I85" s="33">
        <v>223.1</v>
      </c>
      <c r="J85" s="78">
        <f t="shared" si="174"/>
        <v>1.333931240657698</v>
      </c>
      <c r="K85" s="33">
        <v>50</v>
      </c>
      <c r="L85" s="78">
        <f t="shared" si="175"/>
        <v>0.66696562032884898</v>
      </c>
      <c r="M85" s="33">
        <v>50</v>
      </c>
      <c r="N85" s="78">
        <f t="shared" si="176"/>
        <v>0.66696562032884898</v>
      </c>
      <c r="O85" s="78">
        <f t="shared" si="177"/>
        <v>2.6678624813153959</v>
      </c>
      <c r="P85" s="33">
        <v>13.33</v>
      </c>
      <c r="Q85" s="78">
        <f t="shared" si="178"/>
        <v>0.35562606875934227</v>
      </c>
      <c r="R85" s="78"/>
      <c r="S85" s="78"/>
      <c r="T85" s="78">
        <v>40</v>
      </c>
      <c r="U85" s="78">
        <f t="shared" si="179"/>
        <v>1.0671449925261585</v>
      </c>
      <c r="V85" s="78">
        <v>14.56</v>
      </c>
      <c r="W85" s="78">
        <f t="shared" si="180"/>
        <v>0.3884407772795217</v>
      </c>
      <c r="X85" s="78">
        <f t="shared" si="181"/>
        <v>4.4790743198804179</v>
      </c>
      <c r="Y85" s="78">
        <v>34</v>
      </c>
      <c r="Z85" s="78">
        <f t="shared" si="182"/>
        <v>1.5228852687593422</v>
      </c>
      <c r="AA85" s="78">
        <v>0.37</v>
      </c>
      <c r="AB85" s="78">
        <f t="shared" si="183"/>
        <v>1.6572574983557548E-2</v>
      </c>
      <c r="AC85" s="78">
        <f t="shared" si="184"/>
        <v>6.018532163623318</v>
      </c>
      <c r="AD85" s="78"/>
      <c r="AE85" s="78">
        <f t="shared" si="185"/>
        <v>0</v>
      </c>
      <c r="AF85" s="78">
        <v>101.92</v>
      </c>
      <c r="AG85" s="78">
        <f t="shared" si="186"/>
        <v>4.5650725468221216</v>
      </c>
      <c r="AH85" s="33">
        <v>2.4300000000000002</v>
      </c>
      <c r="AI85" s="33">
        <v>0.14000000000000001</v>
      </c>
      <c r="AJ85" s="33">
        <v>0.18</v>
      </c>
      <c r="AK85" s="33">
        <v>0.25</v>
      </c>
      <c r="AL85" s="78">
        <f t="shared" si="189"/>
        <v>13.583604710445439</v>
      </c>
      <c r="AM85" s="33">
        <v>205</v>
      </c>
      <c r="AN85" s="36">
        <f t="shared" si="187"/>
        <v>27.846389656413148</v>
      </c>
      <c r="AO85" s="36">
        <f t="shared" si="191"/>
        <v>4.8431663414857695</v>
      </c>
      <c r="AP85" s="88">
        <v>4.3883647356506659</v>
      </c>
      <c r="AQ85" s="88">
        <f t="shared" si="192"/>
        <v>110.36380595578889</v>
      </c>
    </row>
    <row r="88" spans="1:43" ht="18.75">
      <c r="A88" s="152" t="s">
        <v>57</v>
      </c>
      <c r="B88" s="152"/>
      <c r="C88" s="64"/>
      <c r="D88" s="104"/>
      <c r="E88" s="104"/>
      <c r="F88" s="104"/>
      <c r="G88" s="104"/>
      <c r="H88" s="104"/>
      <c r="I88" s="105"/>
    </row>
    <row r="89" spans="1:43" ht="18.75">
      <c r="A89" s="153" t="s">
        <v>53</v>
      </c>
      <c r="B89" s="153"/>
      <c r="C89" s="153"/>
      <c r="D89" s="153"/>
      <c r="E89" s="153"/>
      <c r="F89" s="153"/>
      <c r="G89" s="153"/>
      <c r="H89" s="153"/>
      <c r="I89" s="153"/>
    </row>
    <row r="91" spans="1:43" ht="23.25"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</row>
    <row r="92" spans="1:43" ht="26.25">
      <c r="D92" s="108" t="s">
        <v>107</v>
      </c>
      <c r="E92" s="108"/>
      <c r="F92" s="108"/>
      <c r="G92" s="108"/>
      <c r="H92" s="108"/>
      <c r="I92" s="108"/>
      <c r="J92" s="108"/>
      <c r="K92" s="108"/>
      <c r="L92" s="108"/>
      <c r="M92" s="108"/>
      <c r="N92" s="108" t="s">
        <v>138</v>
      </c>
      <c r="O92" s="108"/>
      <c r="P92" s="109"/>
    </row>
  </sheetData>
  <mergeCells count="104">
    <mergeCell ref="AP57:AP59"/>
    <mergeCell ref="AQ57:AQ59"/>
    <mergeCell ref="AP15:AP17"/>
    <mergeCell ref="AQ15:AQ17"/>
    <mergeCell ref="D15:D16"/>
    <mergeCell ref="E15:E16"/>
    <mergeCell ref="F15:F16"/>
    <mergeCell ref="G15:G16"/>
    <mergeCell ref="AA16:AB16"/>
    <mergeCell ref="AD16:AE16"/>
    <mergeCell ref="H15:H16"/>
    <mergeCell ref="I15:I16"/>
    <mergeCell ref="J15:J16"/>
    <mergeCell ref="K15:L15"/>
    <mergeCell ref="M15:N15"/>
    <mergeCell ref="O15:O16"/>
    <mergeCell ref="AF16:AG16"/>
    <mergeCell ref="AF15:AG15"/>
    <mergeCell ref="AH15:AH16"/>
    <mergeCell ref="AK15:AK16"/>
    <mergeCell ref="AK57:AK58"/>
    <mergeCell ref="O57:O58"/>
    <mergeCell ref="P57:Q57"/>
    <mergeCell ref="R57:S57"/>
    <mergeCell ref="AH1:AO1"/>
    <mergeCell ref="AH2:AO2"/>
    <mergeCell ref="AG3:AO3"/>
    <mergeCell ref="A9:AQ9"/>
    <mergeCell ref="A10:AQ10"/>
    <mergeCell ref="P15:Q15"/>
    <mergeCell ref="A14:A16"/>
    <mergeCell ref="B14:B16"/>
    <mergeCell ref="D14:AO14"/>
    <mergeCell ref="C15:C16"/>
    <mergeCell ref="T15:U15"/>
    <mergeCell ref="V15:W15"/>
    <mergeCell ref="Y15:Z15"/>
    <mergeCell ref="AA15:AB15"/>
    <mergeCell ref="AM15:AN15"/>
    <mergeCell ref="AG4:AO4"/>
    <mergeCell ref="AG5:AO5"/>
    <mergeCell ref="AG6:AO6"/>
    <mergeCell ref="AG7:AO7"/>
    <mergeCell ref="A13:M13"/>
    <mergeCell ref="AI15:AI16"/>
    <mergeCell ref="AJ15:AJ16"/>
    <mergeCell ref="AL15:AL16"/>
    <mergeCell ref="R15:S15"/>
    <mergeCell ref="A46:B46"/>
    <mergeCell ref="A47:I47"/>
    <mergeCell ref="A56:A58"/>
    <mergeCell ref="B56:B58"/>
    <mergeCell ref="A26:B26"/>
    <mergeCell ref="A55:N55"/>
    <mergeCell ref="A37:B37"/>
    <mergeCell ref="A18:B18"/>
    <mergeCell ref="A89:I89"/>
    <mergeCell ref="AL57:AL58"/>
    <mergeCell ref="AM57:AN57"/>
    <mergeCell ref="AO57:AO58"/>
    <mergeCell ref="K58:L58"/>
    <mergeCell ref="M58:N58"/>
    <mergeCell ref="P58:Q58"/>
    <mergeCell ref="R58:S58"/>
    <mergeCell ref="T58:U58"/>
    <mergeCell ref="V58:W58"/>
    <mergeCell ref="Y58:Z58"/>
    <mergeCell ref="AA57:AB57"/>
    <mergeCell ref="AD57:AE57"/>
    <mergeCell ref="AF57:AG57"/>
    <mergeCell ref="AH57:AH58"/>
    <mergeCell ref="T57:U57"/>
    <mergeCell ref="C57:C58"/>
    <mergeCell ref="D57:D58"/>
    <mergeCell ref="E57:E58"/>
    <mergeCell ref="F57:F58"/>
    <mergeCell ref="Y57:Z57"/>
    <mergeCell ref="G57:G58"/>
    <mergeCell ref="H57:H58"/>
    <mergeCell ref="I57:I58"/>
    <mergeCell ref="A88:B88"/>
    <mergeCell ref="AD15:AE15"/>
    <mergeCell ref="AO15:AO16"/>
    <mergeCell ref="K16:L16"/>
    <mergeCell ref="M16:N16"/>
    <mergeCell ref="P16:Q16"/>
    <mergeCell ref="R16:S16"/>
    <mergeCell ref="T16:U16"/>
    <mergeCell ref="V16:W16"/>
    <mergeCell ref="Y16:Z16"/>
    <mergeCell ref="D56:AO56"/>
    <mergeCell ref="J57:J58"/>
    <mergeCell ref="V57:W57"/>
    <mergeCell ref="AI57:AI58"/>
    <mergeCell ref="AJ57:AJ58"/>
    <mergeCell ref="AA58:AB58"/>
    <mergeCell ref="AD58:AE58"/>
    <mergeCell ref="AF58:AG58"/>
    <mergeCell ref="K57:L57"/>
    <mergeCell ref="M57:N57"/>
    <mergeCell ref="A73:AO73"/>
    <mergeCell ref="A79:AO79"/>
    <mergeCell ref="A60:AO60"/>
    <mergeCell ref="A68:AO68"/>
  </mergeCells>
  <pageMargins left="0.19685039370078741" right="0.19685039370078741" top="0.55118110236220474" bottom="0.39370078740157483" header="0.31496062992125984" footer="0.31496062992125984"/>
  <pageSetup paperSize="9" scale="24" orientation="landscape" r:id="rId1"/>
  <rowBreaks count="1" manualBreakCount="1">
    <brk id="5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Пух</vt:lpstr>
      <vt:lpstr>Ремонт обуви</vt:lpstr>
      <vt:lpstr>Жен.зал миоры </vt:lpstr>
      <vt:lpstr>Выезд жен</vt:lpstr>
      <vt:lpstr>Муж.зал</vt:lpstr>
      <vt:lpstr>Выезд муж</vt:lpstr>
      <vt:lpstr>ЖЗ </vt:lpstr>
      <vt:lpstr>ЖЗ Выезд </vt:lpstr>
      <vt:lpstr>МЗ </vt:lpstr>
      <vt:lpstr>МЗ Выезд  </vt:lpstr>
      <vt:lpstr>'Выезд муж'!Область_печати</vt:lpstr>
      <vt:lpstr>'Жен.зал миоры '!Область_печати</vt:lpstr>
      <vt:lpstr>'ЖЗ '!Область_печати</vt:lpstr>
      <vt:lpstr>'ЖЗ Выезд '!Область_печати</vt:lpstr>
      <vt:lpstr>'МЗ '!Область_печати</vt:lpstr>
      <vt:lpstr>'МЗ Выезд  '!Область_печати</vt:lpstr>
      <vt:lpstr>Муж.зал!Область_печати</vt:lpstr>
      <vt:lpstr>'Ремонт обуви'!Область_печати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2026-05-08T12:40:04Z</dcterms:modified>
</cp:coreProperties>
</file>